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5" yWindow="105" windowWidth="20100" windowHeight="8940" tabRatio="656"/>
  </bookViews>
  <sheets>
    <sheet name="ORÇAMENTO" sheetId="1" r:id="rId1"/>
    <sheet name="CRITÉRIOS DE MEDIÇÃO" sheetId="13" state="hidden" r:id="rId2"/>
    <sheet name="MEMÓRIA DE CÁLCULO" sheetId="11" state="hidden" r:id="rId3"/>
    <sheet name="BDI" sheetId="8" state="hidden" r:id="rId4"/>
    <sheet name="CRONOGRAMA" sheetId="12" state="hidden" r:id="rId5"/>
  </sheets>
  <definedNames>
    <definedName name="_xlnm._FilterDatabase" localSheetId="0" hidden="1">ORÇAMENTO!$A$1:$H$483</definedName>
    <definedName name="_xlnm.Print_Area" localSheetId="3">BDI!$A$1:$H$32</definedName>
    <definedName name="_xlnm.Print_Area" localSheetId="1">'CRITÉRIOS DE MEDIÇÃO'!$A$1:$H$166</definedName>
    <definedName name="_xlnm.Print_Area" localSheetId="4">CRONOGRAMA!$A$1:$AA$48</definedName>
    <definedName name="_xlnm.Print_Area" localSheetId="2">'MEMÓRIA DE CÁLCULO'!$A$1:$H$166</definedName>
    <definedName name="_xlnm.Print_Area" localSheetId="0">ORÇAMENTO!$A$1:$H$80</definedName>
    <definedName name="_xlnm.Print_Titles" localSheetId="1">'CRITÉRIOS DE MEDIÇÃO'!$1:$10</definedName>
    <definedName name="_xlnm.Print_Titles" localSheetId="4">CRONOGRAMA!$1:$10</definedName>
    <definedName name="_xlnm.Print_Titles" localSheetId="2">'MEMÓRIA DE CÁLCULO'!$1:$10</definedName>
    <definedName name="_xlnm.Print_Titles" localSheetId="0">ORÇAMENTO!$1:$14</definedName>
  </definedNames>
  <calcPr calcId="152511" fullPrecision="0"/>
</workbook>
</file>

<file path=xl/calcChain.xml><?xml version="1.0" encoding="utf-8"?>
<calcChain xmlns="http://schemas.openxmlformats.org/spreadsheetml/2006/main">
  <c r="E16" i="12" l="1"/>
  <c r="AE18" i="1"/>
  <c r="AD19" i="1"/>
  <c r="AE17" i="1"/>
  <c r="D17" i="11"/>
  <c r="C13" i="11"/>
  <c r="C17" i="11"/>
  <c r="C21" i="13"/>
  <c r="D17" i="13"/>
  <c r="C17" i="13"/>
  <c r="H16" i="1"/>
  <c r="H17" i="1"/>
  <c r="A48" i="12" l="1"/>
  <c r="A166" i="11"/>
  <c r="A166" i="13"/>
  <c r="D157" i="13" l="1"/>
  <c r="C157" i="13"/>
  <c r="D155" i="13"/>
  <c r="D152" i="13"/>
  <c r="C152" i="13"/>
  <c r="D148" i="13"/>
  <c r="C148" i="13"/>
  <c r="D146" i="13"/>
  <c r="D143" i="13"/>
  <c r="C143" i="13"/>
  <c r="D141" i="13"/>
  <c r="D138" i="13"/>
  <c r="C138" i="13"/>
  <c r="D134" i="13"/>
  <c r="C134" i="13"/>
  <c r="D130" i="13"/>
  <c r="C130" i="13"/>
  <c r="D126" i="13"/>
  <c r="C126" i="13"/>
  <c r="D122" i="13"/>
  <c r="C122" i="13"/>
  <c r="D118" i="13"/>
  <c r="C118" i="13"/>
  <c r="D114" i="13"/>
  <c r="C114" i="13"/>
  <c r="D110" i="13"/>
  <c r="C110" i="13"/>
  <c r="D106" i="13"/>
  <c r="C106" i="13"/>
  <c r="D104" i="13"/>
  <c r="D101" i="13"/>
  <c r="C101" i="13"/>
  <c r="D97" i="13"/>
  <c r="C97" i="13"/>
  <c r="D93" i="13"/>
  <c r="C93" i="13"/>
  <c r="D89" i="13"/>
  <c r="C89" i="13"/>
  <c r="D87" i="13"/>
  <c r="D84" i="13"/>
  <c r="D82" i="13"/>
  <c r="D79" i="13"/>
  <c r="C79" i="13"/>
  <c r="D75" i="13"/>
  <c r="C75" i="13"/>
  <c r="D71" i="13"/>
  <c r="C71" i="13"/>
  <c r="D69" i="13"/>
  <c r="D66" i="13"/>
  <c r="C66" i="13"/>
  <c r="D62" i="13"/>
  <c r="C62" i="13"/>
  <c r="D58" i="13"/>
  <c r="C58" i="13"/>
  <c r="D54" i="13"/>
  <c r="C54" i="13"/>
  <c r="D52" i="13"/>
  <c r="D49" i="13"/>
  <c r="C49" i="13"/>
  <c r="D45" i="13"/>
  <c r="C45" i="13"/>
  <c r="D43" i="13"/>
  <c r="D42" i="13"/>
  <c r="D39" i="13"/>
  <c r="C39" i="13"/>
  <c r="D35" i="13"/>
  <c r="C35" i="13"/>
  <c r="D33" i="13"/>
  <c r="D30" i="13"/>
  <c r="C30" i="13"/>
  <c r="D26" i="13"/>
  <c r="C26" i="13"/>
  <c r="D24" i="13"/>
  <c r="D21" i="13"/>
  <c r="D13" i="13"/>
  <c r="C13" i="13"/>
  <c r="D11" i="13"/>
  <c r="F7" i="13"/>
  <c r="D4" i="13"/>
  <c r="A154" i="11"/>
  <c r="D143" i="11"/>
  <c r="C143" i="11"/>
  <c r="D141" i="11"/>
  <c r="D138" i="11"/>
  <c r="C138" i="11"/>
  <c r="A128" i="11"/>
  <c r="D157" i="11"/>
  <c r="C157" i="11"/>
  <c r="D155" i="11"/>
  <c r="D146" i="11"/>
  <c r="D152" i="11"/>
  <c r="C152" i="11"/>
  <c r="D148" i="11"/>
  <c r="C148" i="11"/>
  <c r="D134" i="11"/>
  <c r="C134" i="11"/>
  <c r="D130" i="11"/>
  <c r="C130" i="11"/>
  <c r="D126" i="11"/>
  <c r="C126" i="11"/>
  <c r="D122" i="11"/>
  <c r="C122" i="11"/>
  <c r="D118" i="11"/>
  <c r="C118" i="11"/>
  <c r="D114" i="11"/>
  <c r="C114" i="11"/>
  <c r="D110" i="11"/>
  <c r="C110" i="11"/>
  <c r="F7" i="11" l="1"/>
  <c r="D4" i="11"/>
  <c r="D106" i="11"/>
  <c r="C106" i="11"/>
  <c r="D104" i="11"/>
  <c r="D101" i="11"/>
  <c r="C101" i="11"/>
  <c r="D97" i="11"/>
  <c r="C97" i="11"/>
  <c r="D93" i="11"/>
  <c r="C93" i="11"/>
  <c r="D89" i="11"/>
  <c r="C89" i="11"/>
  <c r="D87" i="11"/>
  <c r="D84" i="11"/>
  <c r="D82" i="11"/>
  <c r="D79" i="11"/>
  <c r="C79" i="11"/>
  <c r="D75" i="11"/>
  <c r="C75" i="11"/>
  <c r="D71" i="11"/>
  <c r="C71" i="11"/>
  <c r="D69" i="11"/>
  <c r="D66" i="11"/>
  <c r="C66" i="11"/>
  <c r="D62" i="11"/>
  <c r="C62" i="11"/>
  <c r="D58" i="11"/>
  <c r="C58" i="11"/>
  <c r="D54" i="11"/>
  <c r="C54" i="11"/>
  <c r="D52" i="11"/>
  <c r="D49" i="11"/>
  <c r="C49" i="11"/>
  <c r="D45" i="11"/>
  <c r="C45" i="11"/>
  <c r="D43" i="11"/>
  <c r="D42" i="11"/>
  <c r="D39" i="11"/>
  <c r="D35" i="11"/>
  <c r="C39" i="11"/>
  <c r="C35" i="11"/>
  <c r="D33" i="11"/>
  <c r="D30" i="11"/>
  <c r="C30" i="11"/>
  <c r="D26" i="11"/>
  <c r="C26" i="11"/>
  <c r="D24" i="11"/>
  <c r="D21" i="11"/>
  <c r="C21" i="11"/>
  <c r="D13" i="11"/>
  <c r="D11" i="11"/>
  <c r="F7" i="8" l="1"/>
  <c r="D4" i="8"/>
  <c r="AE22" i="1"/>
  <c r="E21" i="12" s="1"/>
  <c r="Y8" i="12"/>
  <c r="D8" i="12"/>
  <c r="D6" i="12"/>
  <c r="D4" i="12"/>
  <c r="F18" i="1"/>
  <c r="H30" i="1" l="1"/>
  <c r="AE30" i="1" s="1"/>
  <c r="H32" i="1"/>
  <c r="AE32" i="1" s="1"/>
  <c r="H33" i="1"/>
  <c r="AE33" i="1" s="1"/>
  <c r="H34" i="1"/>
  <c r="AE34" i="1" s="1"/>
  <c r="H35" i="1"/>
  <c r="AE35" i="1" s="1"/>
  <c r="H37" i="1"/>
  <c r="AE37" i="1" s="1"/>
  <c r="H38" i="1"/>
  <c r="AE38" i="1" s="1"/>
  <c r="H39" i="1"/>
  <c r="AE39" i="1" s="1"/>
  <c r="H41" i="1"/>
  <c r="AE41" i="1" s="1"/>
  <c r="H43" i="1"/>
  <c r="AE43" i="1" s="1"/>
  <c r="H44" i="1"/>
  <c r="AE44" i="1" s="1"/>
  <c r="H45" i="1"/>
  <c r="AE45" i="1" s="1"/>
  <c r="H46" i="1"/>
  <c r="AE46" i="1" s="1"/>
  <c r="H48" i="1"/>
  <c r="AF48" i="1" s="1"/>
  <c r="H49" i="1"/>
  <c r="AF49" i="1" s="1"/>
  <c r="H50" i="1"/>
  <c r="AF50" i="1" s="1"/>
  <c r="H51" i="1"/>
  <c r="AF51" i="1" s="1"/>
  <c r="H52" i="1"/>
  <c r="AF52" i="1" s="1"/>
  <c r="H53" i="1"/>
  <c r="AF53" i="1" s="1"/>
  <c r="H54" i="1"/>
  <c r="AF54" i="1" s="1"/>
  <c r="H55" i="1"/>
  <c r="AF55" i="1" s="1"/>
  <c r="H56" i="1"/>
  <c r="AF56" i="1" s="1"/>
  <c r="H58" i="1"/>
  <c r="AF58" i="1" s="1"/>
  <c r="AF59" i="1" l="1"/>
  <c r="U29" i="12" s="1"/>
  <c r="J39" i="1"/>
  <c r="H65" i="1"/>
  <c r="H62" i="1"/>
  <c r="AE62" i="1" s="1"/>
  <c r="AF62" i="1" s="1"/>
  <c r="H61" i="1"/>
  <c r="AE61" i="1" s="1"/>
  <c r="H29" i="1"/>
  <c r="H25" i="1"/>
  <c r="AE25" i="1" s="1"/>
  <c r="AF25" i="1" s="1"/>
  <c r="H24" i="1"/>
  <c r="AE24" i="1" s="1"/>
  <c r="R26" i="1"/>
  <c r="W26" i="1" s="1"/>
  <c r="Q26" i="1"/>
  <c r="V26" i="1" s="1"/>
  <c r="P26" i="1"/>
  <c r="U26" i="1" s="1"/>
  <c r="O26" i="1"/>
  <c r="T26" i="1" s="1"/>
  <c r="N26" i="1"/>
  <c r="S26" i="1" s="1"/>
  <c r="H21" i="1"/>
  <c r="AF21" i="1" s="1"/>
  <c r="AF22" i="1" s="1"/>
  <c r="R22" i="1"/>
  <c r="W22" i="1" s="1"/>
  <c r="Q22" i="1"/>
  <c r="V22" i="1" s="1"/>
  <c r="P22" i="1"/>
  <c r="U22" i="1" s="1"/>
  <c r="O22" i="1"/>
  <c r="T22" i="1" s="1"/>
  <c r="N22" i="1"/>
  <c r="S22" i="1" s="1"/>
  <c r="H18" i="1"/>
  <c r="AF18" i="1" s="1"/>
  <c r="AF19" i="1" s="1"/>
  <c r="AG22" i="1" l="1"/>
  <c r="U21" i="12"/>
  <c r="G59" i="1"/>
  <c r="AD59" i="1" s="1"/>
  <c r="AA27" i="12" s="1"/>
  <c r="AE29" i="1"/>
  <c r="AE59" i="1" s="1"/>
  <c r="AE63" i="1"/>
  <c r="AF61" i="1"/>
  <c r="AF63" i="1" s="1"/>
  <c r="U33" i="12" s="1"/>
  <c r="U17" i="12"/>
  <c r="G66" i="1"/>
  <c r="AD66" i="1" s="1"/>
  <c r="AA35" i="12" s="1"/>
  <c r="AE65" i="1"/>
  <c r="AE26" i="1"/>
  <c r="AF24" i="1"/>
  <c r="AF26" i="1" s="1"/>
  <c r="U25" i="12" s="1"/>
  <c r="G22" i="1"/>
  <c r="AD22" i="1" s="1"/>
  <c r="AA19" i="12" s="1"/>
  <c r="AE16" i="1"/>
  <c r="AE19" i="1" s="1"/>
  <c r="G19" i="1"/>
  <c r="O39" i="1"/>
  <c r="T39" i="1" s="1"/>
  <c r="K39" i="1"/>
  <c r="G63" i="1"/>
  <c r="AD63" i="1" s="1"/>
  <c r="AA31" i="12" s="1"/>
  <c r="G26" i="1"/>
  <c r="AD26" i="1" s="1"/>
  <c r="AA23" i="12" s="1"/>
  <c r="R19" i="1"/>
  <c r="W19" i="1" s="1"/>
  <c r="R59" i="1"/>
  <c r="W59" i="1" s="1"/>
  <c r="R63" i="1"/>
  <c r="W63" i="1" s="1"/>
  <c r="R66" i="1"/>
  <c r="W66" i="1" s="1"/>
  <c r="R68" i="1"/>
  <c r="W68" i="1" s="1"/>
  <c r="Q19" i="1"/>
  <c r="V19" i="1" s="1"/>
  <c r="Q21" i="1"/>
  <c r="V21" i="1" s="1"/>
  <c r="Q24" i="1"/>
  <c r="V24" i="1" s="1"/>
  <c r="Q25" i="1"/>
  <c r="V25" i="1" s="1"/>
  <c r="Q29" i="1"/>
  <c r="V29" i="1" s="1"/>
  <c r="Q30" i="1"/>
  <c r="V30" i="1" s="1"/>
  <c r="Q34" i="1"/>
  <c r="V34" i="1" s="1"/>
  <c r="Q37" i="1"/>
  <c r="V37" i="1" s="1"/>
  <c r="Q38" i="1"/>
  <c r="V38" i="1" s="1"/>
  <c r="Q41" i="1"/>
  <c r="V41" i="1" s="1"/>
  <c r="Q35" i="1"/>
  <c r="V35" i="1" s="1"/>
  <c r="Q58" i="1"/>
  <c r="V58" i="1" s="1"/>
  <c r="Q59" i="1"/>
  <c r="V59" i="1" s="1"/>
  <c r="Q63" i="1"/>
  <c r="V63" i="1" s="1"/>
  <c r="Q66" i="1"/>
  <c r="V66" i="1" s="1"/>
  <c r="Q68" i="1"/>
  <c r="V68" i="1" s="1"/>
  <c r="P19" i="1"/>
  <c r="U19" i="1" s="1"/>
  <c r="P32" i="1"/>
  <c r="U32" i="1" s="1"/>
  <c r="P33" i="1"/>
  <c r="U33" i="1" s="1"/>
  <c r="P59" i="1"/>
  <c r="U59" i="1" s="1"/>
  <c r="P63" i="1"/>
  <c r="U63" i="1" s="1"/>
  <c r="P66" i="1"/>
  <c r="U66" i="1" s="1"/>
  <c r="P68" i="1"/>
  <c r="U68" i="1" s="1"/>
  <c r="O19" i="1"/>
  <c r="T19" i="1" s="1"/>
  <c r="O32" i="1"/>
  <c r="T32" i="1" s="1"/>
  <c r="O33" i="1"/>
  <c r="T33" i="1" s="1"/>
  <c r="O59" i="1"/>
  <c r="T59" i="1" s="1"/>
  <c r="O63" i="1"/>
  <c r="T63" i="1" s="1"/>
  <c r="O66" i="1"/>
  <c r="T66" i="1" s="1"/>
  <c r="O68" i="1"/>
  <c r="T68" i="1" s="1"/>
  <c r="N19" i="1"/>
  <c r="S19" i="1" s="1"/>
  <c r="N21" i="1"/>
  <c r="S21" i="1" s="1"/>
  <c r="N24" i="1"/>
  <c r="S24" i="1" s="1"/>
  <c r="N25" i="1"/>
  <c r="S25" i="1" s="1"/>
  <c r="N29" i="1"/>
  <c r="S29" i="1" s="1"/>
  <c r="N30" i="1"/>
  <c r="S30" i="1" s="1"/>
  <c r="N32" i="1"/>
  <c r="S32" i="1" s="1"/>
  <c r="N33" i="1"/>
  <c r="S33" i="1" s="1"/>
  <c r="N34" i="1"/>
  <c r="S34" i="1" s="1"/>
  <c r="N37" i="1"/>
  <c r="S37" i="1" s="1"/>
  <c r="N38" i="1"/>
  <c r="S38" i="1" s="1"/>
  <c r="N41" i="1"/>
  <c r="S41" i="1" s="1"/>
  <c r="N35" i="1"/>
  <c r="S35" i="1" s="1"/>
  <c r="N58" i="1"/>
  <c r="S58" i="1" s="1"/>
  <c r="N59" i="1"/>
  <c r="S59" i="1" s="1"/>
  <c r="N63" i="1"/>
  <c r="S63" i="1" s="1"/>
  <c r="N66" i="1"/>
  <c r="S66" i="1" s="1"/>
  <c r="N68" i="1"/>
  <c r="S68" i="1" s="1"/>
  <c r="O16" i="1"/>
  <c r="T16" i="1" s="1"/>
  <c r="P16" i="1"/>
  <c r="U16" i="1" s="1"/>
  <c r="Q16" i="1"/>
  <c r="V16" i="1" s="1"/>
  <c r="J67" i="1"/>
  <c r="O67" i="1" s="1"/>
  <c r="T67" i="1" s="1"/>
  <c r="K67" i="1"/>
  <c r="P67" i="1" s="1"/>
  <c r="U67" i="1" s="1"/>
  <c r="E33" i="12" l="1"/>
  <c r="AG63" i="1"/>
  <c r="AG59" i="1"/>
  <c r="E29" i="12"/>
  <c r="E25" i="12"/>
  <c r="AG26" i="1"/>
  <c r="AE66" i="1"/>
  <c r="AF65" i="1"/>
  <c r="AF66" i="1" s="1"/>
  <c r="G67" i="1"/>
  <c r="AA15" i="12"/>
  <c r="AA39" i="12" s="1"/>
  <c r="AD69" i="1"/>
  <c r="AG19" i="1"/>
  <c r="E17" i="12"/>
  <c r="P39" i="1"/>
  <c r="U39" i="1" s="1"/>
  <c r="M39" i="1"/>
  <c r="E37" i="12" l="1"/>
  <c r="E36" i="12" s="1"/>
  <c r="AG66" i="1"/>
  <c r="U37" i="12"/>
  <c r="U36" i="12" s="1"/>
  <c r="AF69" i="1"/>
  <c r="AE69" i="1"/>
  <c r="AG69" i="1" s="1"/>
  <c r="E20" i="12"/>
  <c r="U20" i="12"/>
  <c r="U24" i="12"/>
  <c r="E28" i="12"/>
  <c r="U32" i="12"/>
  <c r="U16" i="12"/>
  <c r="E32" i="12"/>
  <c r="U28" i="12"/>
  <c r="E24" i="12"/>
  <c r="R39" i="1"/>
  <c r="W39" i="1" s="1"/>
  <c r="G68" i="1"/>
  <c r="G69" i="1" s="1"/>
  <c r="K38" i="1" l="1"/>
  <c r="P38" i="1" s="1"/>
  <c r="U38" i="1" s="1"/>
  <c r="J38" i="1"/>
  <c r="J21" i="1"/>
  <c r="O21" i="1" s="1"/>
  <c r="T21" i="1" s="1"/>
  <c r="K21" i="1"/>
  <c r="P21" i="1" s="1"/>
  <c r="U21" i="1" s="1"/>
  <c r="K41" i="1"/>
  <c r="P41" i="1" s="1"/>
  <c r="U41" i="1" s="1"/>
  <c r="J41" i="1"/>
  <c r="O41" i="1" s="1"/>
  <c r="T41" i="1" s="1"/>
  <c r="L33" i="1"/>
  <c r="J20" i="1" l="1"/>
  <c r="K20" i="1"/>
  <c r="M38" i="1"/>
  <c r="R38" i="1" s="1"/>
  <c r="W38" i="1" s="1"/>
  <c r="O38" i="1"/>
  <c r="T38" i="1" s="1"/>
  <c r="M33" i="1"/>
  <c r="R33" i="1" s="1"/>
  <c r="W33" i="1" s="1"/>
  <c r="Q33" i="1"/>
  <c r="V33" i="1" s="1"/>
  <c r="M41" i="1"/>
  <c r="R41" i="1" s="1"/>
  <c r="W41" i="1" s="1"/>
  <c r="M21" i="1"/>
  <c r="R21" i="1" s="1"/>
  <c r="W21" i="1" s="1"/>
  <c r="L20" i="1"/>
  <c r="O20" i="1" l="1"/>
  <c r="T20" i="1" s="1"/>
  <c r="J23" i="1"/>
  <c r="Q20" i="1"/>
  <c r="V20" i="1" s="1"/>
  <c r="L23" i="1"/>
  <c r="P20" i="1"/>
  <c r="U20" i="1" s="1"/>
  <c r="K23" i="1"/>
  <c r="K30" i="1"/>
  <c r="P30" i="1" s="1"/>
  <c r="U30" i="1" s="1"/>
  <c r="J30" i="1"/>
  <c r="O30" i="1" s="1"/>
  <c r="T30" i="1" s="1"/>
  <c r="L32" i="1"/>
  <c r="Q32" i="1" s="1"/>
  <c r="V32" i="1" s="1"/>
  <c r="P23" i="1" l="1"/>
  <c r="U23" i="1" s="1"/>
  <c r="K27" i="1"/>
  <c r="P27" i="1" s="1"/>
  <c r="U27" i="1" s="1"/>
  <c r="Q23" i="1"/>
  <c r="V23" i="1" s="1"/>
  <c r="L27" i="1"/>
  <c r="Q27" i="1" s="1"/>
  <c r="V27" i="1" s="1"/>
  <c r="O23" i="1"/>
  <c r="T23" i="1" s="1"/>
  <c r="J27" i="1"/>
  <c r="O27" i="1" s="1"/>
  <c r="T27" i="1" s="1"/>
  <c r="L67" i="1"/>
  <c r="Q67" i="1" s="1"/>
  <c r="V67" i="1" s="1"/>
  <c r="I67" i="1"/>
  <c r="N67" i="1" s="1"/>
  <c r="S67" i="1" s="1"/>
  <c r="K34" i="1"/>
  <c r="P34" i="1" s="1"/>
  <c r="U34" i="1" s="1"/>
  <c r="J34" i="1"/>
  <c r="K58" i="1"/>
  <c r="J58" i="1"/>
  <c r="O58" i="1" s="1"/>
  <c r="T58" i="1" s="1"/>
  <c r="M32" i="1"/>
  <c r="R32" i="1" s="1"/>
  <c r="W32" i="1" s="1"/>
  <c r="K29" i="1"/>
  <c r="P29" i="1" s="1"/>
  <c r="U29" i="1" s="1"/>
  <c r="J29" i="1"/>
  <c r="O29" i="1" s="1"/>
  <c r="T29" i="1" s="1"/>
  <c r="I16" i="1"/>
  <c r="N16" i="1" s="1"/>
  <c r="S16" i="1" s="1"/>
  <c r="J35" i="1"/>
  <c r="O35" i="1" s="1"/>
  <c r="T35" i="1" s="1"/>
  <c r="K35" i="1"/>
  <c r="P35" i="1" s="1"/>
  <c r="U35" i="1" s="1"/>
  <c r="K37" i="1"/>
  <c r="P37" i="1" s="1"/>
  <c r="U37" i="1" s="1"/>
  <c r="J37" i="1"/>
  <c r="O37" i="1" s="1"/>
  <c r="T37" i="1" s="1"/>
  <c r="K25" i="1"/>
  <c r="P25" i="1" s="1"/>
  <c r="U25" i="1" s="1"/>
  <c r="J25" i="1"/>
  <c r="O25" i="1" s="1"/>
  <c r="T25" i="1" s="1"/>
  <c r="M30" i="1"/>
  <c r="R30" i="1" s="1"/>
  <c r="W30" i="1" s="1"/>
  <c r="K24" i="1"/>
  <c r="P24" i="1" s="1"/>
  <c r="U24" i="1" s="1"/>
  <c r="J24" i="1"/>
  <c r="L60" i="1" l="1"/>
  <c r="Q60" i="1" s="1"/>
  <c r="V60" i="1" s="1"/>
  <c r="M58" i="1"/>
  <c r="R58" i="1" s="1"/>
  <c r="W58" i="1" s="1"/>
  <c r="P58" i="1"/>
  <c r="U58" i="1" s="1"/>
  <c r="M67" i="1"/>
  <c r="R67" i="1" s="1"/>
  <c r="W67" i="1" s="1"/>
  <c r="M34" i="1"/>
  <c r="R34" i="1" s="1"/>
  <c r="W34" i="1" s="1"/>
  <c r="O34" i="1"/>
  <c r="T34" i="1" s="1"/>
  <c r="M24" i="1"/>
  <c r="R24" i="1" s="1"/>
  <c r="W24" i="1" s="1"/>
  <c r="O24" i="1"/>
  <c r="T24" i="1" s="1"/>
  <c r="M35" i="1"/>
  <c r="R35" i="1" s="1"/>
  <c r="W35" i="1" s="1"/>
  <c r="M37" i="1"/>
  <c r="R37" i="1" s="1"/>
  <c r="W37" i="1" s="1"/>
  <c r="M25" i="1"/>
  <c r="R25" i="1" s="1"/>
  <c r="W25" i="1" s="1"/>
  <c r="M16" i="1"/>
  <c r="I20" i="1"/>
  <c r="I23" i="1" s="1"/>
  <c r="J60" i="1"/>
  <c r="M29" i="1"/>
  <c r="R29" i="1" s="1"/>
  <c r="W29" i="1" s="1"/>
  <c r="K60" i="1"/>
  <c r="P60" i="1" s="1"/>
  <c r="U60" i="1" s="1"/>
  <c r="L69" i="1" l="1"/>
  <c r="Q69" i="1" s="1"/>
  <c r="V69" i="1" s="1"/>
  <c r="I27" i="1"/>
  <c r="I60" i="1" s="1"/>
  <c r="N23" i="1"/>
  <c r="S23" i="1" s="1"/>
  <c r="N20" i="1"/>
  <c r="S20" i="1" s="1"/>
  <c r="M20" i="1"/>
  <c r="R16" i="1"/>
  <c r="W16" i="1" s="1"/>
  <c r="J69" i="1"/>
  <c r="O69" i="1" s="1"/>
  <c r="T69" i="1" s="1"/>
  <c r="O60" i="1"/>
  <c r="T60" i="1" s="1"/>
  <c r="K69" i="1"/>
  <c r="P69" i="1" s="1"/>
  <c r="U69" i="1" s="1"/>
  <c r="N60" i="1" l="1"/>
  <c r="S60" i="1" s="1"/>
  <c r="I69" i="1"/>
  <c r="N69" i="1" s="1"/>
  <c r="S69" i="1" s="1"/>
  <c r="R20" i="1"/>
  <c r="W20" i="1" s="1"/>
  <c r="M23" i="1"/>
  <c r="N27" i="1"/>
  <c r="S27" i="1" s="1"/>
  <c r="U39" i="12"/>
  <c r="R23" i="1" l="1"/>
  <c r="W23" i="1" s="1"/>
  <c r="M27" i="1"/>
  <c r="E39" i="12"/>
  <c r="R27" i="1" l="1"/>
  <c r="W27" i="1" s="1"/>
  <c r="M60" i="1"/>
  <c r="M69" i="1" l="1"/>
  <c r="R69" i="1" s="1"/>
  <c r="W69" i="1" s="1"/>
  <c r="R60" i="1"/>
  <c r="W60" i="1" s="1"/>
  <c r="Y23" i="1" l="1"/>
  <c r="X60" i="1"/>
  <c r="AA60" i="1"/>
  <c r="Z69" i="1"/>
  <c r="Y69" i="1"/>
  <c r="AA23" i="1"/>
  <c r="X23" i="1"/>
  <c r="X67" i="1"/>
  <c r="AA20" i="1"/>
  <c r="Z67" i="1"/>
  <c r="AA27" i="1"/>
  <c r="AA69" i="1"/>
  <c r="X27" i="1"/>
  <c r="Y27" i="1"/>
  <c r="Y20" i="1"/>
  <c r="AA67" i="1"/>
  <c r="Y60" i="1"/>
  <c r="X20" i="1"/>
  <c r="Y67" i="1"/>
  <c r="X69" i="1"/>
  <c r="Z60" i="1"/>
  <c r="Z27" i="1"/>
  <c r="Z23" i="1"/>
  <c r="Z20" i="1"/>
  <c r="AB69" i="1" l="1"/>
</calcChain>
</file>

<file path=xl/sharedStrings.xml><?xml version="1.0" encoding="utf-8"?>
<sst xmlns="http://schemas.openxmlformats.org/spreadsheetml/2006/main" count="816" uniqueCount="285">
  <si>
    <t>DESCRIÇÃO</t>
  </si>
  <si>
    <t>UNID</t>
  </si>
  <si>
    <t>QUANT</t>
  </si>
  <si>
    <t>ITEM</t>
  </si>
  <si>
    <t>BRASÃO</t>
  </si>
  <si>
    <t>1.1</t>
  </si>
  <si>
    <t>%</t>
  </si>
  <si>
    <t>Centro Administrativo "Marilza Oliveira Gomes Pereira", Av. Washington Luiz, 50 - Espírito Santo do Pinhal/SP - Tel. (19) 3651 9699 - www.pinhal.sp.gov.br</t>
  </si>
  <si>
    <t>M</t>
  </si>
  <si>
    <t>UN</t>
  </si>
  <si>
    <t>L</t>
  </si>
  <si>
    <t>TOTAL</t>
  </si>
  <si>
    <t>1.2</t>
  </si>
  <si>
    <t>UNIT</t>
  </si>
  <si>
    <t>VALOR</t>
  </si>
  <si>
    <t>PREÇO</t>
  </si>
  <si>
    <t>R$</t>
  </si>
  <si>
    <t>DESCRIÇÃO DOS SERVIÇOS</t>
  </si>
  <si>
    <t>BASES SERVIÇOS</t>
  </si>
  <si>
    <t>CÓDIGOS SERVIÇOS</t>
  </si>
  <si>
    <t>Data:</t>
  </si>
  <si>
    <t xml:space="preserve">         Obra:</t>
  </si>
  <si>
    <t xml:space="preserve">         Local:</t>
  </si>
  <si>
    <t xml:space="preserve">         Base CPOS:</t>
  </si>
  <si>
    <t>P L A N I L H A      O R Ç A M E N T Á R I A</t>
  </si>
  <si>
    <t>CPOS</t>
  </si>
  <si>
    <t>M³</t>
  </si>
  <si>
    <t>M²</t>
  </si>
  <si>
    <t>TOTAL PARCIAL</t>
  </si>
  <si>
    <t>TOTAL GERAL DOS SERVIÇOS</t>
  </si>
  <si>
    <t>SUB-TOTAL 6</t>
  </si>
  <si>
    <t>SUB-TOTAL 5</t>
  </si>
  <si>
    <t>SUB-TOTAL 4</t>
  </si>
  <si>
    <t>SUB-TOTAL 3</t>
  </si>
  <si>
    <t>SUB-TOTAL 2</t>
  </si>
  <si>
    <t>SUB-TOTAL 1</t>
  </si>
  <si>
    <t>BDI</t>
  </si>
  <si>
    <t>2.1</t>
  </si>
  <si>
    <t>3.1</t>
  </si>
  <si>
    <t>3.2</t>
  </si>
  <si>
    <t>4.1</t>
  </si>
  <si>
    <t>4.2</t>
  </si>
  <si>
    <t>4.3</t>
  </si>
  <si>
    <t>4.4</t>
  </si>
  <si>
    <t>4.5</t>
  </si>
  <si>
    <t>4.6</t>
  </si>
  <si>
    <t>4.7</t>
  </si>
  <si>
    <t>5.1</t>
  </si>
  <si>
    <t>5.2</t>
  </si>
  <si>
    <t>6.1</t>
  </si>
  <si>
    <t>Item</t>
  </si>
  <si>
    <t>Código do Serviço</t>
  </si>
  <si>
    <t>Descrição do Serviço</t>
  </si>
  <si>
    <t xml:space="preserve">         Objeto:</t>
  </si>
  <si>
    <t>C R I T É R I O S     D E     M E D I Ç Ã O</t>
  </si>
  <si>
    <t>Critério de Medição</t>
  </si>
  <si>
    <t>M E M Ó R I A     D E     C Á L C U L O</t>
  </si>
  <si>
    <t>SIGLA</t>
  </si>
  <si>
    <t>AC</t>
  </si>
  <si>
    <t>S+G</t>
  </si>
  <si>
    <t>R</t>
  </si>
  <si>
    <t>DF</t>
  </si>
  <si>
    <t>PIS</t>
  </si>
  <si>
    <t>COFINS</t>
  </si>
  <si>
    <t>ISS</t>
  </si>
  <si>
    <t>BDI (CONFORME ACÓRDÃO 2622/2013-TCU-PLENÁRIO)</t>
  </si>
  <si>
    <t>BDI RESULTANTE</t>
  </si>
  <si>
    <t>IMPOSTOS / TRIBUTOS</t>
  </si>
  <si>
    <t>CPBR (INSS)</t>
  </si>
  <si>
    <t>ADMINISTRAÇÃO CENTRAL</t>
  </si>
  <si>
    <t>SEGUROS + GARANTIAS</t>
  </si>
  <si>
    <t>RISCOS</t>
  </si>
  <si>
    <t>DESPESAS FINANCEIRAS</t>
  </si>
  <si>
    <t>LUCRO / REMUNERAÇÃO</t>
  </si>
  <si>
    <t>COMPOSIÇÃO DO BDI (ACÓRDÃO 2622/2016-TCU-PLENO)</t>
  </si>
  <si>
    <t>3,00%</t>
  </si>
  <si>
    <t>0,80%</t>
  </si>
  <si>
    <t>1,00%</t>
  </si>
  <si>
    <t>0,60%</t>
  </si>
  <si>
    <t>6,70%</t>
  </si>
  <si>
    <t>0,65%</t>
  </si>
  <si>
    <t>4,50%</t>
  </si>
  <si>
    <t>20,51%</t>
  </si>
  <si>
    <t>26,61%</t>
  </si>
  <si>
    <t>Declaramos sob as penas da lei que a alternativa adotada pela Prefeitura do Município de Espírito Santo do Pinhal é COM desoneração e que esta é a alternativa mais vantajosa para a Administração Pública.</t>
  </si>
  <si>
    <t>D E M O N S T R A T I V O     D E     C O M P O S I Ç Ã O     D O     B D I</t>
  </si>
  <si>
    <t xml:space="preserve">        Processo Nº:                                                                                        Convênio Nº:</t>
  </si>
  <si>
    <t>Memória de Cálculo</t>
  </si>
  <si>
    <t>M-1</t>
  </si>
  <si>
    <t>M-2</t>
  </si>
  <si>
    <t>M-3</t>
  </si>
  <si>
    <t>M-4</t>
  </si>
  <si>
    <t>TOTAIS</t>
  </si>
  <si>
    <t>C R O N O G R A M A     F Í S I C O - F I N A N C E I R O</t>
  </si>
  <si>
    <t>MÊS 1</t>
  </si>
  <si>
    <t>MÊS 2</t>
  </si>
  <si>
    <t>SERVIÇOS                                                                    MESES</t>
  </si>
  <si>
    <t>ROQUE GOMES FILHO</t>
  </si>
  <si>
    <t>ENGº CIVIL - CREA 060.083.642-7</t>
  </si>
  <si>
    <t>BASES DE SERVIÇOS UTILIZADAS NA ELABORAÇÃO DO ORÇAMENTO:</t>
  </si>
  <si>
    <t>CPOS/SP</t>
  </si>
  <si>
    <t>A)</t>
  </si>
  <si>
    <t>SERVIÇOS PRELIMINARES</t>
  </si>
  <si>
    <t>02.05.210</t>
  </si>
  <si>
    <t>ANDAIME TUBULAR FACHADEIRO, PISO METÁLICO E SAPATAS AJUSTÁVEIS</t>
  </si>
  <si>
    <t>M²/MÊS</t>
  </si>
  <si>
    <t>TRANSPORTE E MOVIMENTO DE MATERIAIS, DENTRO E FORA DE OBRA</t>
  </si>
  <si>
    <t>05.07.040</t>
  </si>
  <si>
    <t>REMOÇÃO DE ENTULHO SEPARADO DE OBRA EM CAÇAMBA METÁLICA</t>
  </si>
  <si>
    <t>22.01.020</t>
  </si>
  <si>
    <t>FORRO EM TÁBUAS APARELHADAS MACHO-FÊMEA, PINUS, TARUGADO</t>
  </si>
  <si>
    <t>20.10.120</t>
  </si>
  <si>
    <t>CORDÃO DE MADEIRA</t>
  </si>
  <si>
    <t>FORRO E ARREMATE EM MADEIRA</t>
  </si>
  <si>
    <t>ILUMINAÇÃO DECORATIVA</t>
  </si>
  <si>
    <t>37.04.250</t>
  </si>
  <si>
    <t>QUADRO DE DISTRIBUIÇÃO UNIVERSAL DE SOBREPOR, ATÉ 16 DISJUNTORES, SEM COMPONENTES</t>
  </si>
  <si>
    <t>37.10.010</t>
  </si>
  <si>
    <t>BARRAMENTO DE COBRE NU</t>
  </si>
  <si>
    <t>KG</t>
  </si>
  <si>
    <t>37.13.650</t>
  </si>
  <si>
    <t>37.13.840</t>
  </si>
  <si>
    <t>37.17.060</t>
  </si>
  <si>
    <t>38.04.040</t>
  </si>
  <si>
    <t>ELETRODUTO GALVANIZADO, MÉDIO 3/4", COM ACESSÓRIOS</t>
  </si>
  <si>
    <t>ELETRODUTO PVC CORRUGADO FLEXÍVEL, 20MM, COM ACESSÓRIOS</t>
  </si>
  <si>
    <t>38.19.020</t>
  </si>
  <si>
    <t>39.02.010</t>
  </si>
  <si>
    <t>40.11.010</t>
  </si>
  <si>
    <t>PINTURA</t>
  </si>
  <si>
    <t>33.05.330</t>
  </si>
  <si>
    <t>VERNIZ EM SUPERFÍCIE DE MADEIRA</t>
  </si>
  <si>
    <t>33.03.760</t>
  </si>
  <si>
    <t>HIDRORREPELENTE INCOLOR PARA FACHADA À BASE DE SILANO-SILOXANO OLIGOMÉRICO DISPERSO EM ÁGUA</t>
  </si>
  <si>
    <t>LIMPEZA E ARREMATES FINAIS</t>
  </si>
  <si>
    <t>55.01.020</t>
  </si>
  <si>
    <t>LIMPEZA FINAL DE OBRA</t>
  </si>
  <si>
    <r>
      <t xml:space="preserve">COMPANHIA PAULISTA DE OBRAS E SERVIÇOS. </t>
    </r>
    <r>
      <rPr>
        <i/>
        <sz val="9"/>
        <color theme="1"/>
        <rFont val="Calibri"/>
        <family val="2"/>
        <scheme val="minor"/>
      </rPr>
      <t>"BOLETIM REFERENCIAL DE CUSTOS COM DESONERAÇÃO - VERSÃO 171"</t>
    </r>
    <r>
      <rPr>
        <sz val="9"/>
        <color theme="1"/>
        <rFont val="Calibri"/>
        <family val="2"/>
        <scheme val="minor"/>
      </rPr>
      <t>. SÃO PAULO</t>
    </r>
  </si>
  <si>
    <t>40.02.020</t>
  </si>
  <si>
    <t>CAIXA DE PASSAGEM EM CHAPA COM TAMPA PARAFUSADA, 100x100x80MM</t>
  </si>
  <si>
    <t>QUADRO DE DISTRIBUIÇÃO DE LUZ E FORÇA E COMPONENTES</t>
  </si>
  <si>
    <t>4.1.1</t>
  </si>
  <si>
    <t>4.1.2</t>
  </si>
  <si>
    <t>DISPOSITIVOS DE PROTEÇÃO E COMANDO</t>
  </si>
  <si>
    <t>4.2.1</t>
  </si>
  <si>
    <t>4.2.2</t>
  </si>
  <si>
    <t>4.2.3</t>
  </si>
  <si>
    <t>4.2.4</t>
  </si>
  <si>
    <t>TUBULAÇÃO, CONDUTO E CAIXAS PARA ENERGIA ELÉTRICA</t>
  </si>
  <si>
    <t>4.3.1</t>
  </si>
  <si>
    <t>4.3.2</t>
  </si>
  <si>
    <t>4.3.3</t>
  </si>
  <si>
    <t>CONDUTOR E ENFIAÇÃO</t>
  </si>
  <si>
    <t>CABO DE COBRE DE 1,5MM², 450V, ISOLAÇÃO PVC 70°C, AZUL, BRANCO E VERDE</t>
  </si>
  <si>
    <t>4.4.1</t>
  </si>
  <si>
    <t>ATERRAMENTO</t>
  </si>
  <si>
    <t>42.05.190</t>
  </si>
  <si>
    <t>HASTE DE ATERRAMENTO 3/4" x 3,00M</t>
  </si>
  <si>
    <t>39.04.040</t>
  </si>
  <si>
    <t>CABO DE COBRE NU, TÊMPERA MOLE, 10MM²</t>
  </si>
  <si>
    <t>42.05.110</t>
  </si>
  <si>
    <t>CONECTOR CABO/HASTE DE 3/4"</t>
  </si>
  <si>
    <t>4.5.1</t>
  </si>
  <si>
    <t>4.5.2</t>
  </si>
  <si>
    <t>4.5.3</t>
  </si>
  <si>
    <t>CAIXA DE ALVENARIA PARA REFLETORES</t>
  </si>
  <si>
    <t>06.01.020</t>
  </si>
  <si>
    <t>ESCAVAÇÃO DE SOLO 1ª CATEGORIA, CAMPO ABERTO</t>
  </si>
  <si>
    <t>11.18.040</t>
  </si>
  <si>
    <t>LASTRO DE BRITA COMPACTADO</t>
  </si>
  <si>
    <t>03.01.020</t>
  </si>
  <si>
    <t>DEMOLIÇÃO MANUAL DE CONCRETO SIMPLES</t>
  </si>
  <si>
    <t>14.02.030</t>
  </si>
  <si>
    <t>ALVENARIA DE 1/2 TIJOLO MACIÇO COMUM</t>
  </si>
  <si>
    <t>17.02.020</t>
  </si>
  <si>
    <t>CHAPISCO</t>
  </si>
  <si>
    <t>17.02.140</t>
  </si>
  <si>
    <t>EMBOÇO DESEMPENADO COM ESPUMA DE POLIÉSTER</t>
  </si>
  <si>
    <t>REATERRO MANUAL APILOADO, SEM CONTROLE DE GRAU DE COMPACTAÇÃO</t>
  </si>
  <si>
    <t>24.03.210</t>
  </si>
  <si>
    <t>TELA DE PROTEÇÃO EM MALHA ONDULADA, FIO 10, COM REQUADRO DE FERRO CANTONEIRA</t>
  </si>
  <si>
    <t>17.01.040</t>
  </si>
  <si>
    <t>REPAROS EM CONCRETO FCK=15,0MPA EM CALÇADAS</t>
  </si>
  <si>
    <t>4.6.1</t>
  </si>
  <si>
    <t>4.6.3</t>
  </si>
  <si>
    <t>4.6.7</t>
  </si>
  <si>
    <t>4.6.4</t>
  </si>
  <si>
    <t>4.6.2</t>
  </si>
  <si>
    <t>4.6.5</t>
  </si>
  <si>
    <t>4.6.6</t>
  </si>
  <si>
    <t>4.6.8</t>
  </si>
  <si>
    <t>4.6.9</t>
  </si>
  <si>
    <t>REFLETORES PARA ILUMINAÇÃO DECORATIVA</t>
  </si>
  <si>
    <t>4.7.1</t>
  </si>
  <si>
    <t>REFLETOR EMBUTIDO PARA ILUMINAÇÃO DECORATIVA, LED, 50W, 220V</t>
  </si>
  <si>
    <t>ILUMINAÇÃO DECORATIVA / FORRO DE MADEIRA / PINTURA NO PORTAL DA CIDADE</t>
  </si>
  <si>
    <t>BOLETIM Nº  171/2017</t>
  </si>
  <si>
    <t>4.5.4</t>
  </si>
  <si>
    <t>MASSA PARA VIDRO</t>
  </si>
  <si>
    <t>B.02.000.037043</t>
  </si>
  <si>
    <t>DISJUNTOR TERMOMAGNÉTICO BIPOLAR, 10A, COM SUPORTE</t>
  </si>
  <si>
    <t>MINIDISJUNTOR TERMOMAGNÉTICO BIPOLAR, 4A, COM SUPORTE</t>
  </si>
  <si>
    <t>DISPOSITIVO DIFERENCIAL RESIDUAL, 2 PÓLOS, 10A x 30MA, COM SUPORTE</t>
  </si>
  <si>
    <t>41.31.010</t>
  </si>
  <si>
    <t>B)</t>
  </si>
  <si>
    <r>
      <t xml:space="preserve">COMPANHIA PAULISTA DE OBRAS E SERVIÇOS. </t>
    </r>
    <r>
      <rPr>
        <i/>
        <sz val="9"/>
        <color theme="1"/>
        <rFont val="Calibri"/>
        <family val="2"/>
        <scheme val="minor"/>
      </rPr>
      <t>"BOLETIM REFERENCIAL DE CUSTOS COM DESONERAÇÃO - RELATÓRIO DE INSUMOS - VERSÃO 171"</t>
    </r>
    <r>
      <rPr>
        <sz val="9"/>
        <color theme="1"/>
        <rFont val="Calibri"/>
        <family val="2"/>
        <scheme val="minor"/>
      </rPr>
      <t>. SÃO PAULO</t>
    </r>
  </si>
  <si>
    <t>AVENIDA WASHINGTON LUIZ, SEM NÚMERO - ESPÍRITO SANTO DO PINHAL / SP</t>
  </si>
  <si>
    <t>TRANSPORTE E MOVIMENTO DE MATERIAIS, DENTRO E FORA DA OBRA</t>
  </si>
  <si>
    <t>FORRO E ARREMATE DE MADEIRA</t>
  </si>
  <si>
    <t>= 1/3 x 2 (MÊS) x (297,21 (M2 PAR) + 52,78 (M² FOR)) = 233,33M² x MÊS [VER ITENS 5.1 E 5.2 RELACIONADOS]</t>
  </si>
  <si>
    <t>= 16 H DE AJUDANTE GERAL (ESTIMATIVA)</t>
  </si>
  <si>
    <t>= 6M³ (ESTIMATIVA - VOLUME DE UMA CAÇAMBA)</t>
  </si>
  <si>
    <t>= 1UN [CONTAGEM DIRETA - ESQUEMA ELÉTRICO]</t>
  </si>
  <si>
    <t>= 2,80 x (9,45 + 9,40) = 52,78M² [MEDIDAS - PROJETO ARQUITETÔNICO]</t>
  </si>
  <si>
    <t>= 2 x (2,80 + 9,45 + 2,80 + 9,40) = 48,90M [MEDIDAS - PROJETO ARQUITETÔNICO]</t>
  </si>
  <si>
    <t>= 1,00KG [ESTIMATIVA - ESQUEMA ELÉTRICO]</t>
  </si>
  <si>
    <t>= 3UN [CONTAGEM DIRETA - ESQUEMA ELÉTRICO]</t>
  </si>
  <si>
    <t>= 3UN [1 RELÉ PARA CADA CIRCUITO - ESQUEMA ELÉTRICO]</t>
  </si>
  <si>
    <t>RELÉ FOTOELÉTRICO 50/60HZ, 110/220V, 1200VA, COMPLETO</t>
  </si>
  <si>
    <t>= 4UN [CONTAGEM DIRETA - ESQUEMA ELÉTRICO]</t>
  </si>
  <si>
    <t>= 6,50 + 6,50 (CIRC-1) + 4,50 + 6,50 (CIR-2) + 2,00 (CIR-3) = 26,00M + 10% PERDAS ~ 90,00M [MEDIDAS - ESQUEMA ELÉTRICO]</t>
  </si>
  <si>
    <t>= 5,00 + 11,70 + 11,70 + 1,55 + 5,20 + 4,30 + 2,00 + 2,30 + 2,00 (CIR-1) + 4,50 + 1,10 + 2,60 + 2,50 + 2,65 + 3,00 + 2,50 + 2,60 (CIRC-2) + 8,50 + 2,60 + 1,30 + 2,60 (CIRC-3) = 82,50M + 10% PERDAS ~ 90,00M [MEDIDAS - ESQUEMA ELÉTRICO]</t>
  </si>
  <si>
    <t>= 3 x (13,00 + 46,00 + 4,50) (CIRC-1) + 3 x (11,00 + 21,50) (CIR-2) + 3x (15,00 + 2,00 + 2,00) (CIR-3) = 345,00M + 10% PERDAS ~ 390,00M [MEDIDAS - ESQUEMA ELÉTRICO]</t>
  </si>
  <si>
    <t>= 2,00 + 1,30 = 3,30M = 10% PERDAS ~ 4,00M [MEDIDAS - ESQUEMA ELÉTRICO]</t>
  </si>
  <si>
    <t>= 1KG [ESTIMATIVA - ESQUEMA ELÉTRICO]</t>
  </si>
  <si>
    <t>= 13 (CX) x 0,60 x 0,60 x 0,05 = 0,24M³ [CAIXA 0,50 x 0,50M + FOLGAS]</t>
  </si>
  <si>
    <t>= 17 x 0,60 x 0,60 x 0,50 = 3,06M³ [CAIXA 0,50 x 0,50 x 0,50 + FOLGAS]</t>
  </si>
  <si>
    <t>= 17 x 0,50 x 0,50 x 0,10 = 0,43M³ [ESPESSURA DO LASTRO 0,10M]</t>
  </si>
  <si>
    <t>= 17 x 4 x 0,50 x 0,50 = 17,00M² [CAIXA 0,50 x 0,50 x 0,50M]</t>
  </si>
  <si>
    <t>= 17 x 4 x 0,30 x 0,50 + 17 x 4 x 0,50 x 0,10 = 13,60M² [CAIXA DIMENSÃO INTERNA = 0,30M]</t>
  </si>
  <si>
    <t>= 17 x 0,60 x 0,60 x 0,50 - 17 x 0,50 x 0,50 x 0,50 = 0,94M³ [CAIXA 0,50 x 0,50 x 0,50  + FOLGAS]</t>
  </si>
  <si>
    <t>= 13 x 0,60 X 0,60 x 0,05 - 13 x 0,50 x 0,50 x 0,05 = 0,07M³ [13 CAIXAS EM PISO DE CONCRETO; ESPESSURA = 0,05M]</t>
  </si>
  <si>
    <t>= 17 x 0,55 x 0,55 = 5,14M² [CAIXA 0,50 x 0,50 + FOLGAS DO REQUADRO]</t>
  </si>
  <si>
    <t>= 17 UN [CONTAGEM DIRETA - ESQUEMA ELÉTRICO]</t>
  </si>
  <si>
    <t>= 4,20 x 9,70 + 5,60 x 2,50 + 9,14 x 3,20 + 8,80 x 9,70 = 169,34M² [MEDIDAS - PROJETO ARQUITETÔNICO]</t>
  </si>
  <si>
    <t>SERÁ MEDIDO PELO VOLUME DE ENTULHO RETIRADO E NÃO MISTURADO, AFERIDO NA CAÇAMBA (M³)</t>
  </si>
  <si>
    <t>SERÁ MEDIDO PELA ÁREA, NA PROJEÇÃO VERTICAL DA FACHADA, DO ANDAIME ALOCADO, MULTIPLICADA PELO NÚMERO DE MESES DE LOCAÇÃO (M² x MÊS)</t>
  </si>
  <si>
    <t>SERÁ MEDIDO PELO NÚMERO DE HORAS DE AJUDANTE GERAL, UTILIZADAS NA REALIZAÇÃO DE DESCARGA, CARGA E TRANSPORTES (H)</t>
  </si>
  <si>
    <t>SERÁ MEDIDO POR ÁREA DE FORRO EXECUTADO (M²)</t>
  </si>
  <si>
    <t>SERÁ MEDIDO POR COMPRIMENTO DE CORDÃO COLOCADO (M)</t>
  </si>
  <si>
    <t>SERÁ MEDIDO POR UNIDADE DE QUADRO INSTALADO (UN)</t>
  </si>
  <si>
    <t>SERÁ MEDIDO PELO MASSA NOMINAL DAS BARRAS UTILIZADAS EM BARRAMENTO (KG)</t>
  </si>
  <si>
    <t>SERÁ MEDIDO POR UNIDADE DE DISJUNTOR INSTALADO (UN)</t>
  </si>
  <si>
    <t>SERÁ MEDIDO POR UNIDADE DE DISPOSITIVO INSTALADO (UN)</t>
  </si>
  <si>
    <t>SERÁ MEDIDO POR UNIDADE DE RELÉ INSTALADO (UN)</t>
  </si>
  <si>
    <t>SERÁ MEDIDO PELO COMPRIMENTO DE ELETRODUTO INSTALADO, INCLUSO ACESSÓRIOS, ABERTURA E FECHAMENTO DE RASGOS (M)</t>
  </si>
  <si>
    <t>SERÁ MEDIDO PELO COMPRIMENTO DE TUBULAÇÃO INSTALADA, INCLUSO ACESSÓRIOS, ABERTURA E FECHAMENTO DE RASGOS (M)</t>
  </si>
  <si>
    <t>SERÁ MEDIDO POR UNIDADE DE CAIXA DE PASSAGEM INSTALADA (UN)</t>
  </si>
  <si>
    <t>SERÁ MEDIDO PELO COMPRIMENTO DE CABO INSTALADO (M)</t>
  </si>
  <si>
    <t>SERÁ MEDIDO POR UNIDADE DE HASTE DE ATERRAMENTO INSTALADA (UN)</t>
  </si>
  <si>
    <t>SERÁ MEDIDO POR UNIDADE DE CONECTOR INSTALADO (UN)</t>
  </si>
  <si>
    <t>SERÁ MEDIDO POR MASSA NOMINAL DE MASSA PARA VIDRO UTILIZADA (KG)</t>
  </si>
  <si>
    <t>SERÁ MEDIDO PELO VOLUME REAL DEMOLIDO, AFERIDO ANTES DA DEMOLIÇÃO (M³)</t>
  </si>
  <si>
    <t>SERÁ MEDIDO PELO VOLUME REAL ESCAVADO, AFERIDO EM VALAS (M³)</t>
  </si>
  <si>
    <t>SERÁ MEDIDO PELO VOLUME REAL DE LASTRO EXECUTADO, NA ESPESSURA DE 0,10M (M³)</t>
  </si>
  <si>
    <t>SERÁ MEDIDO PELA ÁREA DA SUPERFÍCIE DE ALVENARIA EXECUTADA (M²)</t>
  </si>
  <si>
    <t>SERÁ MEDIDO PELA ÁREA DA SUPERFÍCIE REVESTIDA COM CHAPISCO (M²)</t>
  </si>
  <si>
    <t>SERÁ MEDIDO PELA ÁREA DA SUPERFÍCIE REVESTIDA COM EMBOÇO DESEMPENADO (M²)</t>
  </si>
  <si>
    <t>06.11.040</t>
  </si>
  <si>
    <t>SERÁ MEDIDO PELO VOLUME DE REATERRO EXECUTADO, AFERIDO EM VALAS (M³)</t>
  </si>
  <si>
    <t>SERÁ MEDIDO PELO VOLUME DE LASTRO DE CONCRETO EXECUTADO (M³)</t>
  </si>
  <si>
    <t>SERÁ MEDIDO PELA ÁREA DE TELA COM REQUADRO INSTALADA (M²)</t>
  </si>
  <si>
    <t>SERÁ MEDIDO POR UNIDADE DE REFLETOR PARA ILUMINAÇÃO DECORATIVA INSTALADO (UN)</t>
  </si>
  <si>
    <t>SERÁ MEDIDO PELA ÁREA DA SUPERFÍCIE PINTADA, NÃO SE DESCONTANDO VÃOS ATÉ 2,0M² (M²)</t>
  </si>
  <si>
    <t>SERÁ MEDIDO PELA ÁREA DA SUPERFÍCIE ENVERNIZADA (M²)</t>
  </si>
  <si>
    <t>SERÁ MEDIDO PELA ÁREA, NA PROJEÇÃO HORIZONTAL, DE OBRA LIMPA (M²)</t>
  </si>
  <si>
    <t>= 2 x (0,50 + 4,20) x 7,15 + 2 x (5,60 + 2,50) x 7,15 + 2 x 9,70 x 5,50 + 8,80 x 7,15 + 8,80 x 3,40 - 2 x 3,00 x 2,10 - 2 x 3,00 x 2,20 - 2 x 3,50 x 3,00 - 2 x 3,00 x 2,10 - 2,50 x 1,95 - 2,15 x 1,95 - 2,10 x 1,95 - 4 x 2,70 x (0,40 + 0,80) ~ 297,21M² [MEDIDAS - PROJETO ARQUITETÔNICO; APENAS A SUPERFÍCIE EXTERIOR DA EDIFICAÇÃO]</t>
  </si>
  <si>
    <t>RESPONSÁVEL TÉCNICO  - ART Nº 28027230180102454</t>
  </si>
  <si>
    <t>C)</t>
  </si>
  <si>
    <t>D)</t>
  </si>
  <si>
    <r>
      <t xml:space="preserve">CONFORME ITEM 5.4.1 DO "MANUAL DE CONVÊNIOS DADETUR", A </t>
    </r>
    <r>
      <rPr>
        <i/>
        <sz val="9"/>
        <color theme="1"/>
        <rFont val="Calibri"/>
        <family val="2"/>
        <scheme val="minor"/>
      </rPr>
      <t>"CONFECÇÃO E FIXAÇÃO DE PLACA DE OBRA NOS LOCAIS EM QUE OS SERVIÇOS SERÃO EXECUTADOS, BEM COMO SUA CONSERVAÇÃO E MANUTENÇÃO"</t>
    </r>
    <r>
      <rPr>
        <sz val="9"/>
        <color theme="1"/>
        <rFont val="Calibri"/>
        <family val="2"/>
        <scheme val="minor"/>
      </rPr>
      <t xml:space="preserve"> SÃO DE RESPONSABILIDADE DO MUNICÍPIO DE ESPÍRITO SANTO DO PINHAL</t>
    </r>
  </si>
  <si>
    <t>PLACA DE OBRA</t>
  </si>
  <si>
    <t>O ITEM 4.5.4 REFERE-SE AO FORNECIMENTO DO INSUMO MASSA PARA VIDRO, UTILIZADO NA PROTEÇÃO DO CONECTOR CABO-HASTE, UTILIZADO NO TERMINAL DE ATERRAMENTO DO QUADRO DE DISTRIBUIÇÃO, NÃO CONTEMPLANDO A SUA APLICAÇÃO NA FIXAÇÃO DE VIDROS (NÃO APLICABILIDADE DA REFERÊNCIA 26.20.010)</t>
  </si>
  <si>
    <t xml:space="preserve">                          RESPONSÁVEL TÉCNICO - ART Nº 28027230180102454                                                                                              GESTORA</t>
  </si>
  <si>
    <t xml:space="preserve">                                           ENGº CIVIL - CREA 060.083.642-7                                                                                                         CRC SP 241515/O-9</t>
  </si>
  <si>
    <t xml:space="preserve">                                                   ROQUE GOMES FILHO                                                                                                     FABIANA CRISTINA PAULA SILVA SANTOS</t>
  </si>
  <si>
    <t>REMOÇÃO DE TUBULAÇÃO ELÉTRICA APARENTE, DIÂMETRO ATÉ 50MM</t>
  </si>
  <si>
    <t>04.22.110</t>
  </si>
  <si>
    <t>1.3</t>
  </si>
  <si>
    <t>04.18.370</t>
  </si>
  <si>
    <t>REMOÇÃO DE CONDUTOR EXTERNO APARENTE, DIÂMETRO ATÉ DE 6,5MM</t>
  </si>
  <si>
    <t>SERÁ MEDIDO PELO COMPRIMENTO TOTAL DE CONDUTOR RETIRADO (M)</t>
  </si>
  <si>
    <t>SERÁ MEDIDO PELO COMPRIMENTO TOTAL DE  TUBULAÇÃO ELÉTRICA RETIRADA (M)</t>
  </si>
  <si>
    <t>= 2 x 5,0 = 10,00M [MEDIDAS "IN LOCO"]</t>
  </si>
  <si>
    <t>= 23,73 + 2 x 6,0 + 5,6 + 3,2 = 44,53M [MEDIDAS "IN LOCO"]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</si>
</sst>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"/>
    <numFmt numFmtId="165" formatCode="&quot;R$&quot;\ #,##0.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 val="double"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sz val="9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5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 diagonalDown="1">
      <left style="thin">
        <color auto="1"/>
      </left>
      <right/>
      <top style="thin">
        <color auto="1"/>
      </top>
      <bottom/>
      <diagonal style="thin">
        <color auto="1"/>
      </diagonal>
    </border>
    <border diagonalDown="1">
      <left/>
      <right/>
      <top style="thin">
        <color auto="1"/>
      </top>
      <bottom/>
      <diagonal style="thin">
        <color auto="1"/>
      </diagonal>
    </border>
    <border diagonalDown="1">
      <left/>
      <right style="thin">
        <color auto="1"/>
      </right>
      <top style="thin">
        <color auto="1"/>
      </top>
      <bottom/>
      <diagonal style="thin">
        <color auto="1"/>
      </diagonal>
    </border>
    <border diagonalDown="1">
      <left style="thin">
        <color auto="1"/>
      </left>
      <right/>
      <top/>
      <bottom style="thin">
        <color auto="1"/>
      </bottom>
      <diagonal style="thin">
        <color auto="1"/>
      </diagonal>
    </border>
    <border diagonalDown="1">
      <left/>
      <right/>
      <top/>
      <bottom style="thin">
        <color auto="1"/>
      </bottom>
      <diagonal style="thin">
        <color auto="1"/>
      </diagonal>
    </border>
    <border diagonalDown="1">
      <left/>
      <right style="thin">
        <color auto="1"/>
      </right>
      <top/>
      <bottom style="thin">
        <color auto="1"/>
      </bottom>
      <diagonal style="thin">
        <color auto="1"/>
      </diagonal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ck">
        <color auto="1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33">
    <xf numFmtId="0" fontId="0" fillId="0" borderId="0" xfId="0"/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justify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justify" vertical="center" wrapText="1"/>
    </xf>
    <xf numFmtId="4" fontId="2" fillId="2" borderId="4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3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3" borderId="0" xfId="0" applyFont="1" applyFill="1" applyBorder="1" applyAlignment="1">
      <alignment vertical="center" wrapText="1"/>
    </xf>
    <xf numFmtId="0" fontId="6" fillId="0" borderId="0" xfId="0" applyFont="1" applyBorder="1" applyAlignment="1">
      <alignment wrapText="1"/>
    </xf>
    <xf numFmtId="0" fontId="2" fillId="0" borderId="1" xfId="0" applyFont="1" applyBorder="1" applyAlignment="1">
      <alignment horizontal="justify" vertical="center" wrapText="1"/>
    </xf>
    <xf numFmtId="4" fontId="7" fillId="3" borderId="0" xfId="0" applyNumberFormat="1" applyFont="1" applyFill="1" applyBorder="1" applyAlignment="1">
      <alignment vertical="center" wrapText="1"/>
    </xf>
    <xf numFmtId="4" fontId="3" fillId="0" borderId="0" xfId="1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justify" vertical="center" wrapText="1"/>
    </xf>
    <xf numFmtId="4" fontId="2" fillId="0" borderId="13" xfId="0" applyNumberFormat="1" applyFont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justify" vertical="center" wrapText="1"/>
    </xf>
    <xf numFmtId="0" fontId="3" fillId="0" borderId="11" xfId="0" applyFont="1" applyBorder="1" applyAlignment="1">
      <alignment horizontal="right" vertical="center" wrapText="1"/>
    </xf>
    <xf numFmtId="0" fontId="3" fillId="3" borderId="11" xfId="0" applyFont="1" applyFill="1" applyBorder="1" applyAlignment="1">
      <alignment horizontal="right" vertical="center" wrapText="1"/>
    </xf>
    <xf numFmtId="0" fontId="3" fillId="4" borderId="15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5" fillId="3" borderId="0" xfId="0" applyFont="1" applyFill="1" applyBorder="1" applyAlignment="1">
      <alignment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right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justify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justify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19" xfId="0" applyFont="1" applyBorder="1" applyAlignment="1">
      <alignment horizontal="justify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" fontId="2" fillId="3" borderId="13" xfId="0" applyNumberFormat="1" applyFont="1" applyFill="1" applyBorder="1" applyAlignment="1">
      <alignment horizontal="center" vertical="center" wrapText="1"/>
    </xf>
    <xf numFmtId="4" fontId="3" fillId="4" borderId="15" xfId="0" applyNumberFormat="1" applyFont="1" applyFill="1" applyBorder="1" applyAlignment="1">
      <alignment horizontal="center" vertical="center" wrapText="1"/>
    </xf>
    <xf numFmtId="4" fontId="3" fillId="4" borderId="16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4" borderId="11" xfId="0" applyNumberFormat="1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4" borderId="3" xfId="0" applyNumberFormat="1" applyFont="1" applyFill="1" applyBorder="1" applyAlignment="1">
      <alignment horizontal="center" vertical="center" wrapText="1"/>
    </xf>
    <xf numFmtId="164" fontId="3" fillId="4" borderId="1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4" borderId="7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4" fontId="3" fillId="4" borderId="1" xfId="0" applyNumberFormat="1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164" fontId="3" fillId="4" borderId="6" xfId="0" applyNumberFormat="1" applyFont="1" applyFill="1" applyBorder="1" applyAlignment="1">
      <alignment horizontal="center" vertical="center" wrapText="1"/>
    </xf>
    <xf numFmtId="164" fontId="3" fillId="4" borderId="4" xfId="0" applyNumberFormat="1" applyFont="1" applyFill="1" applyBorder="1" applyAlignment="1">
      <alignment horizontal="center" vertical="center" wrapText="1"/>
    </xf>
    <xf numFmtId="164" fontId="6" fillId="4" borderId="4" xfId="0" applyNumberFormat="1" applyFont="1" applyFill="1" applyBorder="1" applyAlignment="1">
      <alignment horizontal="center" vertical="center" wrapText="1"/>
    </xf>
    <xf numFmtId="164" fontId="5" fillId="4" borderId="4" xfId="0" applyNumberFormat="1" applyFont="1" applyFill="1" applyBorder="1" applyAlignment="1">
      <alignment horizontal="center" vertical="center" wrapText="1"/>
    </xf>
    <xf numFmtId="164" fontId="3" fillId="4" borderId="5" xfId="0" applyNumberFormat="1" applyFont="1" applyFill="1" applyBorder="1" applyAlignment="1">
      <alignment horizontal="center" vertical="center" wrapText="1"/>
    </xf>
    <xf numFmtId="164" fontId="2" fillId="4" borderId="0" xfId="0" applyNumberFormat="1" applyFont="1" applyFill="1" applyBorder="1" applyAlignment="1">
      <alignment horizontal="center" vertical="center" wrapText="1"/>
    </xf>
    <xf numFmtId="164" fontId="3" fillId="4" borderId="0" xfId="0" applyNumberFormat="1" applyFont="1" applyFill="1" applyBorder="1" applyAlignment="1">
      <alignment horizontal="center" vertical="center" wrapText="1"/>
    </xf>
    <xf numFmtId="164" fontId="2" fillId="4" borderId="4" xfId="0" applyNumberFormat="1" applyFont="1" applyFill="1" applyBorder="1" applyAlignment="1">
      <alignment horizontal="center" vertical="center" wrapText="1"/>
    </xf>
    <xf numFmtId="4" fontId="3" fillId="4" borderId="6" xfId="0" applyNumberFormat="1" applyFont="1" applyFill="1" applyBorder="1" applyAlignment="1">
      <alignment horizontal="center" vertical="center" wrapText="1"/>
    </xf>
    <xf numFmtId="4" fontId="3" fillId="4" borderId="4" xfId="0" applyNumberFormat="1" applyFont="1" applyFill="1" applyBorder="1" applyAlignment="1">
      <alignment horizontal="center" vertical="center" wrapText="1"/>
    </xf>
    <xf numFmtId="4" fontId="6" fillId="4" borderId="4" xfId="0" applyNumberFormat="1" applyFont="1" applyFill="1" applyBorder="1" applyAlignment="1">
      <alignment horizontal="center" vertical="center" wrapText="1"/>
    </xf>
    <xf numFmtId="4" fontId="5" fillId="4" borderId="4" xfId="0" applyNumberFormat="1" applyFont="1" applyFill="1" applyBorder="1" applyAlignment="1">
      <alignment horizontal="center" vertical="center" wrapText="1"/>
    </xf>
    <xf numFmtId="4" fontId="3" fillId="4" borderId="5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center" vertical="center" wrapText="1"/>
    </xf>
    <xf numFmtId="4" fontId="2" fillId="4" borderId="0" xfId="0" applyNumberFormat="1" applyFont="1" applyFill="1" applyBorder="1" applyAlignment="1">
      <alignment horizontal="center" vertical="center" wrapText="1"/>
    </xf>
    <xf numFmtId="4" fontId="3" fillId="4" borderId="0" xfId="0" applyNumberFormat="1" applyFont="1" applyFill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horizontal="center" vertical="center" wrapText="1"/>
    </xf>
    <xf numFmtId="10" fontId="3" fillId="0" borderId="6" xfId="1" applyNumberFormat="1" applyFont="1" applyBorder="1" applyAlignment="1">
      <alignment horizontal="center" vertical="center" wrapText="1"/>
    </xf>
    <xf numFmtId="10" fontId="3" fillId="0" borderId="4" xfId="1" applyNumberFormat="1" applyFont="1" applyBorder="1" applyAlignment="1">
      <alignment horizontal="center" vertical="center" wrapText="1"/>
    </xf>
    <xf numFmtId="10" fontId="6" fillId="0" borderId="4" xfId="1" applyNumberFormat="1" applyFont="1" applyBorder="1" applyAlignment="1">
      <alignment horizontal="center" vertical="center" wrapText="1"/>
    </xf>
    <xf numFmtId="10" fontId="5" fillId="0" borderId="4" xfId="1" applyNumberFormat="1" applyFont="1" applyBorder="1" applyAlignment="1">
      <alignment horizontal="center" vertical="center" wrapText="1"/>
    </xf>
    <xf numFmtId="10" fontId="3" fillId="0" borderId="5" xfId="1" applyNumberFormat="1" applyFont="1" applyBorder="1" applyAlignment="1">
      <alignment horizontal="center" vertical="center" wrapText="1"/>
    </xf>
    <xf numFmtId="10" fontId="3" fillId="0" borderId="1" xfId="1" applyNumberFormat="1" applyFont="1" applyBorder="1" applyAlignment="1">
      <alignment horizontal="center" vertical="center" wrapText="1"/>
    </xf>
    <xf numFmtId="10" fontId="3" fillId="0" borderId="1" xfId="1" applyNumberFormat="1" applyFont="1" applyFill="1" applyBorder="1" applyAlignment="1">
      <alignment horizontal="center" vertical="center" wrapText="1"/>
    </xf>
    <xf numFmtId="10" fontId="3" fillId="4" borderId="11" xfId="1" applyNumberFormat="1" applyFont="1" applyFill="1" applyBorder="1" applyAlignment="1">
      <alignment horizontal="center" vertical="center" wrapText="1"/>
    </xf>
    <xf numFmtId="10" fontId="2" fillId="0" borderId="1" xfId="1" applyNumberFormat="1" applyFont="1" applyBorder="1" applyAlignment="1">
      <alignment horizontal="center" vertical="center" wrapText="1"/>
    </xf>
    <xf numFmtId="10" fontId="3" fillId="4" borderId="1" xfId="1" applyNumberFormat="1" applyFont="1" applyFill="1" applyBorder="1" applyAlignment="1">
      <alignment horizontal="center" vertical="center" wrapText="1"/>
    </xf>
    <xf numFmtId="10" fontId="2" fillId="0" borderId="0" xfId="1" applyNumberFormat="1" applyFont="1" applyBorder="1" applyAlignment="1">
      <alignment horizontal="center" vertical="center" wrapText="1"/>
    </xf>
    <xf numFmtId="10" fontId="3" fillId="0" borderId="0" xfId="1" applyNumberFormat="1" applyFont="1" applyBorder="1" applyAlignment="1">
      <alignment horizontal="center" vertical="center" wrapText="1"/>
    </xf>
    <xf numFmtId="10" fontId="2" fillId="2" borderId="4" xfId="1" applyNumberFormat="1" applyFont="1" applyFill="1" applyBorder="1" applyAlignment="1">
      <alignment horizontal="center" vertical="center" wrapText="1"/>
    </xf>
    <xf numFmtId="10" fontId="2" fillId="0" borderId="4" xfId="1" applyNumberFormat="1" applyFont="1" applyBorder="1" applyAlignment="1">
      <alignment horizontal="center" vertical="center" wrapText="1"/>
    </xf>
    <xf numFmtId="10" fontId="3" fillId="4" borderId="1" xfId="0" applyNumberFormat="1" applyFont="1" applyFill="1" applyBorder="1" applyAlignment="1">
      <alignment horizontal="center" vertical="center" wrapText="1"/>
    </xf>
    <xf numFmtId="4" fontId="2" fillId="0" borderId="4" xfId="1" applyNumberFormat="1" applyFont="1" applyBorder="1" applyAlignment="1">
      <alignment horizontal="center" vertical="center" wrapText="1"/>
    </xf>
    <xf numFmtId="165" fontId="2" fillId="0" borderId="4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9" fillId="0" borderId="0" xfId="0" applyFont="1" applyBorder="1" applyAlignment="1">
      <alignment wrapText="1"/>
    </xf>
    <xf numFmtId="0" fontId="2" fillId="0" borderId="6" xfId="0" applyFont="1" applyBorder="1" applyAlignment="1">
      <alignment horizontal="justify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4" fontId="2" fillId="4" borderId="6" xfId="0" applyNumberFormat="1" applyFont="1" applyFill="1" applyBorder="1" applyAlignment="1">
      <alignment horizontal="center" vertical="center" wrapText="1"/>
    </xf>
    <xf numFmtId="4" fontId="2" fillId="0" borderId="6" xfId="1" applyNumberFormat="1" applyFont="1" applyBorder="1" applyAlignment="1">
      <alignment horizontal="center" vertical="center" wrapText="1"/>
    </xf>
    <xf numFmtId="165" fontId="2" fillId="0" borderId="6" xfId="0" applyNumberFormat="1" applyFont="1" applyBorder="1" applyAlignment="1">
      <alignment horizontal="center" vertical="center" wrapText="1"/>
    </xf>
    <xf numFmtId="4" fontId="3" fillId="0" borderId="0" xfId="1" applyNumberFormat="1" applyFont="1" applyBorder="1" applyAlignment="1">
      <alignment horizontal="center" vertical="center" wrapText="1"/>
    </xf>
    <xf numFmtId="165" fontId="3" fillId="0" borderId="0" xfId="0" applyNumberFormat="1" applyFont="1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center" vertical="center" wrapText="1"/>
    </xf>
    <xf numFmtId="4" fontId="2" fillId="0" borderId="0" xfId="1" applyNumberFormat="1" applyFont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justify" vertical="center" wrapText="1"/>
    </xf>
    <xf numFmtId="4" fontId="2" fillId="2" borderId="0" xfId="0" applyNumberFormat="1" applyFont="1" applyFill="1" applyBorder="1" applyAlignment="1">
      <alignment horizontal="center" vertical="center" wrapText="1"/>
    </xf>
    <xf numFmtId="4" fontId="2" fillId="2" borderId="0" xfId="1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4" fontId="5" fillId="0" borderId="0" xfId="1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2" fillId="4" borderId="5" xfId="0" applyNumberFormat="1" applyFont="1" applyFill="1" applyBorder="1" applyAlignment="1">
      <alignment horizontal="center" vertical="center" wrapText="1"/>
    </xf>
    <xf numFmtId="4" fontId="2" fillId="0" borderId="5" xfId="1" applyNumberFormat="1" applyFont="1" applyBorder="1" applyAlignment="1">
      <alignment horizontal="center" vertical="center" wrapText="1"/>
    </xf>
    <xf numFmtId="4" fontId="2" fillId="0" borderId="3" xfId="1" applyNumberFormat="1" applyFont="1" applyBorder="1" applyAlignment="1">
      <alignment horizontal="center" vertical="center" wrapText="1"/>
    </xf>
    <xf numFmtId="165" fontId="2" fillId="0" borderId="28" xfId="0" applyNumberFormat="1" applyFont="1" applyBorder="1" applyAlignment="1">
      <alignment horizontal="center" vertical="center" wrapText="1"/>
    </xf>
    <xf numFmtId="165" fontId="2" fillId="0" borderId="6" xfId="1" applyNumberFormat="1" applyFont="1" applyBorder="1" applyAlignment="1">
      <alignment horizontal="center" vertical="center" wrapText="1"/>
    </xf>
    <xf numFmtId="165" fontId="2" fillId="0" borderId="29" xfId="1" applyNumberFormat="1" applyFont="1" applyBorder="1" applyAlignment="1">
      <alignment horizontal="center" vertical="center" wrapText="1"/>
    </xf>
    <xf numFmtId="3" fontId="5" fillId="0" borderId="8" xfId="0" applyNumberFormat="1" applyFont="1" applyBorder="1" applyAlignment="1">
      <alignment horizontal="left" vertical="center" wrapText="1"/>
    </xf>
    <xf numFmtId="3" fontId="5" fillId="0" borderId="4" xfId="0" applyNumberFormat="1" applyFont="1" applyBorder="1" applyAlignment="1">
      <alignment horizontal="center" vertical="center" wrapText="1"/>
    </xf>
    <xf numFmtId="3" fontId="5" fillId="0" borderId="7" xfId="0" applyNumberFormat="1" applyFont="1" applyBorder="1" applyAlignment="1">
      <alignment horizontal="right" vertical="center" wrapText="1"/>
    </xf>
    <xf numFmtId="3" fontId="5" fillId="0" borderId="8" xfId="0" applyNumberFormat="1" applyFont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3" fontId="5" fillId="0" borderId="4" xfId="1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165" fontId="2" fillId="0" borderId="29" xfId="0" applyNumberFormat="1" applyFont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left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12" fillId="0" borderId="0" xfId="0" applyFont="1" applyBorder="1" applyAlignment="1">
      <alignment horizontal="left" vertical="center" wrapText="1"/>
    </xf>
    <xf numFmtId="4" fontId="3" fillId="4" borderId="15" xfId="0" applyNumberFormat="1" applyFont="1" applyFill="1" applyBorder="1" applyAlignment="1">
      <alignment horizontal="center" vertical="center" wrapText="1"/>
    </xf>
    <xf numFmtId="4" fontId="3" fillId="4" borderId="16" xfId="0" applyNumberFormat="1" applyFont="1" applyFill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justify" vertical="center" wrapText="1"/>
    </xf>
    <xf numFmtId="4" fontId="2" fillId="3" borderId="11" xfId="0" applyNumberFormat="1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3" fontId="5" fillId="0" borderId="4" xfId="0" applyNumberFormat="1" applyFont="1" applyBorder="1" applyAlignment="1">
      <alignment horizontal="right" vertical="center" wrapText="1"/>
    </xf>
    <xf numFmtId="3" fontId="5" fillId="0" borderId="7" xfId="1" applyNumberFormat="1" applyFont="1" applyBorder="1" applyAlignment="1">
      <alignment horizontal="right" vertical="center" wrapText="1"/>
    </xf>
    <xf numFmtId="4" fontId="2" fillId="0" borderId="45" xfId="0" applyNumberFormat="1" applyFont="1" applyBorder="1" applyAlignment="1">
      <alignment horizontal="center" vertical="center" wrapText="1"/>
    </xf>
    <xf numFmtId="4" fontId="2" fillId="0" borderId="46" xfId="0" applyNumberFormat="1" applyFont="1" applyBorder="1" applyAlignment="1">
      <alignment horizontal="center" vertical="center" wrapText="1"/>
    </xf>
    <xf numFmtId="4" fontId="2" fillId="4" borderId="46" xfId="0" applyNumberFormat="1" applyFont="1" applyFill="1" applyBorder="1" applyAlignment="1">
      <alignment horizontal="center" vertical="center" wrapText="1"/>
    </xf>
    <xf numFmtId="4" fontId="2" fillId="0" borderId="47" xfId="0" applyNumberFormat="1" applyFont="1" applyBorder="1" applyAlignment="1">
      <alignment horizontal="center" vertical="center" wrapText="1"/>
    </xf>
    <xf numFmtId="4" fontId="2" fillId="0" borderId="46" xfId="1" applyNumberFormat="1" applyFont="1" applyBorder="1" applyAlignment="1">
      <alignment horizontal="center" vertical="center" wrapText="1"/>
    </xf>
    <xf numFmtId="4" fontId="2" fillId="0" borderId="47" xfId="1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4" fontId="3" fillId="4" borderId="15" xfId="0" applyNumberFormat="1" applyFont="1" applyFill="1" applyBorder="1" applyAlignment="1">
      <alignment horizontal="center" vertical="center" wrapText="1"/>
    </xf>
    <xf numFmtId="4" fontId="3" fillId="4" borderId="16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justify" vertical="center" wrapText="1"/>
    </xf>
    <xf numFmtId="0" fontId="3" fillId="0" borderId="6" xfId="0" quotePrefix="1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5" xfId="0" quotePrefix="1" applyFont="1" applyBorder="1" applyAlignment="1">
      <alignment vertical="center" wrapText="1"/>
    </xf>
    <xf numFmtId="0" fontId="6" fillId="3" borderId="48" xfId="0" applyFont="1" applyFill="1" applyBorder="1" applyAlignment="1">
      <alignment horizontal="left" vertical="center" wrapText="1"/>
    </xf>
    <xf numFmtId="0" fontId="2" fillId="0" borderId="50" xfId="0" applyFont="1" applyBorder="1" applyAlignment="1">
      <alignment horizontal="center" vertical="center" wrapText="1"/>
    </xf>
    <xf numFmtId="0" fontId="3" fillId="0" borderId="50" xfId="0" quotePrefix="1" applyFont="1" applyBorder="1" applyAlignment="1">
      <alignment vertical="center" wrapText="1"/>
    </xf>
    <xf numFmtId="0" fontId="3" fillId="0" borderId="51" xfId="0" quotePrefix="1" applyFont="1" applyBorder="1" applyAlignment="1">
      <alignment vertical="center" wrapText="1"/>
    </xf>
    <xf numFmtId="0" fontId="3" fillId="0" borderId="14" xfId="0" quotePrefix="1" applyFont="1" applyBorder="1" applyAlignment="1">
      <alignment vertical="center" wrapText="1"/>
    </xf>
    <xf numFmtId="0" fontId="3" fillId="0" borderId="16" xfId="0" quotePrefix="1" applyFont="1" applyBorder="1" applyAlignment="1">
      <alignment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justify" vertical="center" wrapText="1"/>
    </xf>
    <xf numFmtId="4" fontId="2" fillId="3" borderId="12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4" fontId="3" fillId="4" borderId="15" xfId="0" applyNumberFormat="1" applyFont="1" applyFill="1" applyBorder="1" applyAlignment="1">
      <alignment horizontal="center" vertical="center" wrapText="1"/>
    </xf>
    <xf numFmtId="4" fontId="3" fillId="4" borderId="16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justify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wrapText="1"/>
    </xf>
    <xf numFmtId="0" fontId="8" fillId="0" borderId="0" xfId="0" applyFont="1" applyBorder="1" applyAlignment="1">
      <alignment horizontal="left" wrapText="1"/>
    </xf>
    <xf numFmtId="0" fontId="9" fillId="0" borderId="0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4" fontId="6" fillId="3" borderId="0" xfId="0" applyNumberFormat="1" applyFont="1" applyFill="1" applyBorder="1" applyAlignment="1">
      <alignment horizontal="left" vertical="center" wrapText="1"/>
    </xf>
    <xf numFmtId="14" fontId="5" fillId="3" borderId="0" xfId="0" applyNumberFormat="1" applyFont="1" applyFill="1" applyBorder="1" applyAlignment="1">
      <alignment horizontal="center" wrapText="1"/>
    </xf>
    <xf numFmtId="0" fontId="6" fillId="0" borderId="0" xfId="0" applyFont="1" applyBorder="1" applyAlignment="1">
      <alignment horizontal="left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17" xfId="0" applyFont="1" applyFill="1" applyBorder="1" applyAlignment="1">
      <alignment horizontal="left" vertical="center" wrapText="1"/>
    </xf>
    <xf numFmtId="0" fontId="6" fillId="3" borderId="49" xfId="0" applyFont="1" applyFill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1" xfId="0" applyFont="1" applyBorder="1" applyAlignment="1">
      <alignment horizontal="left" vertical="center" wrapText="1"/>
    </xf>
    <xf numFmtId="0" fontId="6" fillId="0" borderId="5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53" xfId="0" applyFont="1" applyBorder="1" applyAlignment="1">
      <alignment horizontal="left" vertical="center" wrapText="1"/>
    </xf>
    <xf numFmtId="0" fontId="2" fillId="0" borderId="50" xfId="0" quotePrefix="1" applyFont="1" applyBorder="1" applyAlignment="1">
      <alignment horizontal="center" vertical="center" wrapText="1"/>
    </xf>
    <xf numFmtId="0" fontId="2" fillId="0" borderId="6" xfId="0" quotePrefix="1" applyFont="1" applyBorder="1" applyAlignment="1">
      <alignment horizontal="center" vertical="center" wrapText="1"/>
    </xf>
    <xf numFmtId="0" fontId="2" fillId="0" borderId="51" xfId="0" quotePrefix="1" applyFont="1" applyBorder="1" applyAlignment="1">
      <alignment horizontal="center" vertical="center" wrapText="1"/>
    </xf>
    <xf numFmtId="0" fontId="2" fillId="0" borderId="54" xfId="0" quotePrefix="1" applyFont="1" applyBorder="1" applyAlignment="1">
      <alignment horizontal="center" vertical="center" wrapText="1"/>
    </xf>
    <xf numFmtId="0" fontId="2" fillId="0" borderId="0" xfId="0" quotePrefix="1" applyFont="1" applyBorder="1" applyAlignment="1">
      <alignment horizontal="center" vertical="center" wrapText="1"/>
    </xf>
    <xf numFmtId="0" fontId="2" fillId="0" borderId="55" xfId="0" quotePrefix="1" applyFont="1" applyBorder="1" applyAlignment="1">
      <alignment horizontal="center" vertical="center" wrapText="1"/>
    </xf>
    <xf numFmtId="0" fontId="2" fillId="0" borderId="56" xfId="0" quotePrefix="1" applyFont="1" applyBorder="1" applyAlignment="1">
      <alignment horizontal="center" vertical="center" wrapText="1"/>
    </xf>
    <xf numFmtId="0" fontId="2" fillId="0" borderId="18" xfId="0" quotePrefix="1" applyFont="1" applyBorder="1" applyAlignment="1">
      <alignment horizontal="center" vertical="center" wrapText="1"/>
    </xf>
    <xf numFmtId="0" fontId="2" fillId="0" borderId="57" xfId="0" quotePrefix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4" xfId="0" applyNumberFormat="1" applyFont="1" applyBorder="1" applyAlignment="1">
      <alignment horizontal="center" vertical="center" wrapText="1"/>
    </xf>
    <xf numFmtId="49" fontId="10" fillId="0" borderId="19" xfId="0" applyNumberFormat="1" applyFont="1" applyBorder="1" applyAlignment="1">
      <alignment horizontal="center" vertical="center" wrapText="1"/>
    </xf>
    <xf numFmtId="49" fontId="10" fillId="0" borderId="26" xfId="0" applyNumberFormat="1" applyFont="1" applyBorder="1" applyAlignment="1">
      <alignment horizontal="center" vertical="center" wrapText="1"/>
    </xf>
    <xf numFmtId="49" fontId="10" fillId="0" borderId="0" xfId="0" applyNumberFormat="1" applyFont="1" applyBorder="1" applyAlignment="1">
      <alignment horizontal="center" vertical="center" wrapText="1"/>
    </xf>
    <xf numFmtId="49" fontId="5" fillId="4" borderId="20" xfId="0" applyNumberFormat="1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49" fontId="10" fillId="0" borderId="22" xfId="0" applyNumberFormat="1" applyFont="1" applyBorder="1" applyAlignment="1">
      <alignment horizontal="center" vertical="center" wrapText="1"/>
    </xf>
    <xf numFmtId="49" fontId="10" fillId="0" borderId="27" xfId="0" applyNumberFormat="1" applyFont="1" applyBorder="1" applyAlignment="1">
      <alignment horizontal="center" vertical="center" wrapText="1"/>
    </xf>
    <xf numFmtId="4" fontId="5" fillId="0" borderId="41" xfId="0" applyNumberFormat="1" applyFont="1" applyBorder="1" applyAlignment="1">
      <alignment horizontal="center" vertical="center" wrapText="1"/>
    </xf>
    <xf numFmtId="4" fontId="5" fillId="0" borderId="42" xfId="0" applyNumberFormat="1" applyFont="1" applyBorder="1" applyAlignment="1">
      <alignment horizontal="center" vertical="center" wrapText="1"/>
    </xf>
    <xf numFmtId="4" fontId="5" fillId="0" borderId="43" xfId="0" applyNumberFormat="1" applyFont="1" applyBorder="1" applyAlignment="1">
      <alignment horizontal="center" vertical="center" wrapText="1"/>
    </xf>
    <xf numFmtId="4" fontId="5" fillId="0" borderId="44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4" fillId="4" borderId="14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5" fillId="4" borderId="20" xfId="0" applyFont="1" applyFill="1" applyBorder="1" applyAlignment="1">
      <alignment horizontal="left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5" fillId="0" borderId="7" xfId="0" applyNumberFormat="1" applyFont="1" applyBorder="1" applyAlignment="1">
      <alignment horizontal="center" vertical="center" wrapText="1"/>
    </xf>
    <xf numFmtId="165" fontId="5" fillId="0" borderId="11" xfId="0" applyNumberFormat="1" applyFont="1" applyBorder="1" applyAlignment="1">
      <alignment horizontal="center" vertical="center" wrapText="1"/>
    </xf>
    <xf numFmtId="10" fontId="3" fillId="5" borderId="30" xfId="0" applyNumberFormat="1" applyFont="1" applyFill="1" applyBorder="1" applyAlignment="1">
      <alignment horizontal="center" vertical="center" wrapText="1"/>
    </xf>
    <xf numFmtId="10" fontId="3" fillId="5" borderId="31" xfId="0" applyNumberFormat="1" applyFont="1" applyFill="1" applyBorder="1" applyAlignment="1">
      <alignment horizontal="center" vertical="center" wrapText="1"/>
    </xf>
    <xf numFmtId="10" fontId="3" fillId="5" borderId="32" xfId="0" applyNumberFormat="1" applyFont="1" applyFill="1" applyBorder="1" applyAlignment="1">
      <alignment horizontal="center" vertical="center" wrapText="1"/>
    </xf>
    <xf numFmtId="165" fontId="2" fillId="0" borderId="10" xfId="0" applyNumberFormat="1" applyFont="1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center" vertical="center" wrapText="1"/>
    </xf>
    <xf numFmtId="165" fontId="2" fillId="0" borderId="9" xfId="0" applyNumberFormat="1" applyFont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165" fontId="5" fillId="0" borderId="5" xfId="0" applyNumberFormat="1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165" fontId="5" fillId="0" borderId="10" xfId="0" applyNumberFormat="1" applyFont="1" applyBorder="1" applyAlignment="1">
      <alignment horizontal="center" vertical="center" wrapText="1"/>
    </xf>
    <xf numFmtId="165" fontId="5" fillId="0" borderId="0" xfId="0" applyNumberFormat="1" applyFont="1" applyBorder="1" applyAlignment="1">
      <alignment horizontal="center" vertical="center" wrapText="1"/>
    </xf>
    <xf numFmtId="165" fontId="5" fillId="0" borderId="9" xfId="0" applyNumberFormat="1" applyFont="1" applyBorder="1" applyAlignment="1">
      <alignment horizontal="center" vertical="center" wrapText="1"/>
    </xf>
    <xf numFmtId="165" fontId="5" fillId="0" borderId="28" xfId="0" applyNumberFormat="1" applyFont="1" applyBorder="1" applyAlignment="1">
      <alignment horizontal="center" vertical="center" wrapText="1"/>
    </xf>
    <xf numFmtId="165" fontId="5" fillId="0" borderId="6" xfId="0" applyNumberFormat="1" applyFont="1" applyBorder="1" applyAlignment="1">
      <alignment horizontal="center" vertical="center" wrapText="1"/>
    </xf>
    <xf numFmtId="165" fontId="5" fillId="0" borderId="29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8" xfId="0" applyFont="1" applyBorder="1" applyAlignment="1">
      <alignment horizontal="justify" vertical="center" wrapText="1"/>
    </xf>
    <xf numFmtId="14" fontId="5" fillId="0" borderId="0" xfId="1" applyNumberFormat="1" applyFont="1" applyBorder="1" applyAlignment="1">
      <alignment horizontal="center" vertical="center" wrapText="1"/>
    </xf>
    <xf numFmtId="4" fontId="6" fillId="0" borderId="0" xfId="1" applyNumberFormat="1" applyFont="1" applyBorder="1" applyAlignment="1">
      <alignment horizontal="left" vertical="center" wrapText="1"/>
    </xf>
    <xf numFmtId="4" fontId="5" fillId="0" borderId="8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5" fillId="0" borderId="7" xfId="0" applyNumberFormat="1" applyFont="1" applyBorder="1" applyAlignment="1">
      <alignment horizontal="center" vertical="center" wrapText="1"/>
    </xf>
    <xf numFmtId="0" fontId="5" fillId="3" borderId="0" xfId="0" applyFont="1" applyFill="1" applyBorder="1" applyAlignment="1">
      <alignment horizontal="left" wrapText="1"/>
    </xf>
    <xf numFmtId="0" fontId="5" fillId="0" borderId="33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10" fontId="13" fillId="5" borderId="30" xfId="1" applyNumberFormat="1" applyFont="1" applyFill="1" applyBorder="1" applyAlignment="1">
      <alignment horizontal="center" vertical="center" wrapText="1"/>
    </xf>
    <xf numFmtId="10" fontId="13" fillId="5" borderId="31" xfId="1" applyNumberFormat="1" applyFont="1" applyFill="1" applyBorder="1" applyAlignment="1">
      <alignment horizontal="center" vertical="center" wrapText="1"/>
    </xf>
    <xf numFmtId="10" fontId="13" fillId="5" borderId="32" xfId="1" applyNumberFormat="1" applyFont="1" applyFill="1" applyBorder="1" applyAlignment="1">
      <alignment horizontal="center" vertical="center" wrapText="1"/>
    </xf>
    <xf numFmtId="10" fontId="3" fillId="3" borderId="10" xfId="0" applyNumberFormat="1" applyFont="1" applyFill="1" applyBorder="1" applyAlignment="1">
      <alignment horizontal="center" vertical="center" wrapText="1"/>
    </xf>
    <xf numFmtId="10" fontId="3" fillId="3" borderId="0" xfId="0" applyNumberFormat="1" applyFont="1" applyFill="1" applyBorder="1" applyAlignment="1">
      <alignment horizontal="center" vertical="center" wrapText="1"/>
    </xf>
    <xf numFmtId="10" fontId="3" fillId="3" borderId="58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23812</xdr:colOff>
      <xdr:row>0</xdr:row>
      <xdr:rowOff>180054</xdr:rowOff>
    </xdr:from>
    <xdr:to>
      <xdr:col>2</xdr:col>
      <xdr:colOff>146266</xdr:colOff>
      <xdr:row>7</xdr:row>
      <xdr:rowOff>2051</xdr:rowOff>
    </xdr:to>
    <xdr:pic>
      <xdr:nvPicPr>
        <xdr:cNvPr id="3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3812" y="180054"/>
          <a:ext cx="1300090" cy="123083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1</xdr:row>
      <xdr:rowOff>0</xdr:rowOff>
    </xdr:from>
    <xdr:to>
      <xdr:col>2</xdr:col>
      <xdr:colOff>126610</xdr:colOff>
      <xdr:row>7</xdr:row>
      <xdr:rowOff>40379</xdr:rowOff>
    </xdr:to>
    <xdr:pic>
      <xdr:nvPicPr>
        <xdr:cNvPr id="3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0" y="152400"/>
          <a:ext cx="1269610" cy="12214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1</xdr:row>
      <xdr:rowOff>0</xdr:rowOff>
    </xdr:from>
    <xdr:to>
      <xdr:col>2</xdr:col>
      <xdr:colOff>126610</xdr:colOff>
      <xdr:row>7</xdr:row>
      <xdr:rowOff>40379</xdr:rowOff>
    </xdr:to>
    <xdr:pic>
      <xdr:nvPicPr>
        <xdr:cNvPr id="3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0" y="152400"/>
          <a:ext cx="1300090" cy="12386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32825</xdr:rowOff>
    </xdr:from>
    <xdr:to>
      <xdr:col>2</xdr:col>
      <xdr:colOff>126610</xdr:colOff>
      <xdr:row>6</xdr:row>
      <xdr:rowOff>95185</xdr:rowOff>
    </xdr:to>
    <xdr:pic>
      <xdr:nvPicPr>
        <xdr:cNvPr id="3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0" y="32825"/>
          <a:ext cx="1300090" cy="12415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1</xdr:row>
      <xdr:rowOff>0</xdr:rowOff>
    </xdr:from>
    <xdr:to>
      <xdr:col>2</xdr:col>
      <xdr:colOff>122454</xdr:colOff>
      <xdr:row>7</xdr:row>
      <xdr:rowOff>119177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0" y="180975"/>
          <a:ext cx="1265454" cy="12336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479"/>
  <sheetViews>
    <sheetView tabSelected="1" topLeftCell="D1" zoomScaleNormal="100" workbookViewId="0">
      <selection activeCell="A78" sqref="A78:H78"/>
    </sheetView>
  </sheetViews>
  <sheetFormatPr defaultColWidth="0" defaultRowHeight="12" zeroHeight="1" x14ac:dyDescent="0.25"/>
  <cols>
    <col min="1" max="1" width="5" style="1" customWidth="1"/>
    <col min="2" max="2" width="12.140625" style="1" customWidth="1"/>
    <col min="3" max="3" width="13.85546875" style="1" customWidth="1"/>
    <col min="4" max="4" width="54.42578125" style="2" customWidth="1"/>
    <col min="5" max="5" width="7.7109375" style="1" customWidth="1"/>
    <col min="6" max="6" width="7.7109375" style="3" customWidth="1"/>
    <col min="7" max="8" width="9.5703125" style="3" customWidth="1"/>
    <col min="9" max="12" width="13.7109375" style="109" hidden="1" customWidth="1"/>
    <col min="13" max="13" width="13.7109375" style="119" hidden="1" customWidth="1"/>
    <col min="14" max="17" width="13.7109375" style="3" hidden="1" customWidth="1"/>
    <col min="18" max="18" width="13.7109375" style="128" hidden="1" customWidth="1"/>
    <col min="19" max="22" width="12" style="109" hidden="1" customWidth="1"/>
    <col min="23" max="23" width="12" style="119" hidden="1" customWidth="1"/>
    <col min="24" max="27" width="8.85546875" style="142" hidden="1" customWidth="1"/>
    <col min="28" max="28" width="0" style="1" hidden="1" customWidth="1"/>
    <col min="29" max="29" width="8.85546875" style="1" hidden="1"/>
    <col min="30" max="33" width="11.7109375" style="3" hidden="1"/>
    <col min="34" max="16384" width="8.85546875" style="1" hidden="1"/>
  </cols>
  <sheetData>
    <row r="1" spans="1:33" s="7" customFormat="1" ht="14.45" customHeight="1" x14ac:dyDescent="0.25">
      <c r="A1" s="6"/>
      <c r="B1" s="6"/>
      <c r="C1" s="243" t="s">
        <v>24</v>
      </c>
      <c r="D1" s="243"/>
      <c r="E1" s="243"/>
      <c r="F1" s="243"/>
      <c r="G1" s="243"/>
      <c r="H1" s="243"/>
      <c r="I1" s="95"/>
      <c r="J1" s="95"/>
      <c r="K1" s="95"/>
      <c r="L1" s="95"/>
      <c r="M1" s="112"/>
      <c r="N1" s="87"/>
      <c r="O1" s="87"/>
      <c r="P1" s="87"/>
      <c r="Q1" s="87"/>
      <c r="R1" s="120"/>
      <c r="S1" s="95"/>
      <c r="T1" s="95"/>
      <c r="U1" s="95"/>
      <c r="V1" s="95"/>
      <c r="W1" s="112"/>
      <c r="X1" s="129"/>
      <c r="Y1" s="129"/>
      <c r="Z1" s="129"/>
      <c r="AA1" s="129"/>
      <c r="AD1" s="87"/>
      <c r="AE1" s="87"/>
      <c r="AF1" s="87"/>
      <c r="AG1" s="87"/>
    </row>
    <row r="2" spans="1:33" s="4" customFormat="1" ht="15" customHeight="1" x14ac:dyDescent="0.25">
      <c r="A2" s="228" t="s">
        <v>4</v>
      </c>
      <c r="B2" s="228"/>
      <c r="C2" s="243"/>
      <c r="D2" s="243"/>
      <c r="E2" s="243"/>
      <c r="F2" s="243"/>
      <c r="G2" s="243"/>
      <c r="H2" s="243"/>
      <c r="I2" s="96"/>
      <c r="J2" s="96"/>
      <c r="K2" s="96"/>
      <c r="L2" s="96"/>
      <c r="M2" s="113"/>
      <c r="N2" s="88"/>
      <c r="O2" s="88"/>
      <c r="P2" s="88"/>
      <c r="Q2" s="88"/>
      <c r="R2" s="121"/>
      <c r="S2" s="96"/>
      <c r="T2" s="96"/>
      <c r="U2" s="96"/>
      <c r="V2" s="96"/>
      <c r="W2" s="113"/>
      <c r="X2" s="130"/>
      <c r="Y2" s="130"/>
      <c r="Z2" s="130"/>
      <c r="AA2" s="130"/>
      <c r="AD2" s="88"/>
      <c r="AE2" s="88"/>
      <c r="AF2" s="88"/>
      <c r="AG2" s="88"/>
    </row>
    <row r="3" spans="1:33" s="28" customFormat="1" ht="12" customHeight="1" x14ac:dyDescent="0.2">
      <c r="A3" s="228"/>
      <c r="B3" s="228"/>
      <c r="C3" s="248" t="s">
        <v>21</v>
      </c>
      <c r="D3" s="248"/>
      <c r="E3" s="248"/>
      <c r="F3" s="248"/>
      <c r="G3" s="248"/>
      <c r="H3" s="248"/>
      <c r="I3" s="97"/>
      <c r="J3" s="97"/>
      <c r="K3" s="97"/>
      <c r="L3" s="97"/>
      <c r="M3" s="114"/>
      <c r="N3" s="89"/>
      <c r="O3" s="89"/>
      <c r="P3" s="89"/>
      <c r="Q3" s="89"/>
      <c r="R3" s="122"/>
      <c r="S3" s="97"/>
      <c r="T3" s="97"/>
      <c r="U3" s="97"/>
      <c r="V3" s="97"/>
      <c r="W3" s="114"/>
      <c r="X3" s="131"/>
      <c r="Y3" s="131"/>
      <c r="Z3" s="131"/>
      <c r="AA3" s="131"/>
      <c r="AD3" s="89"/>
      <c r="AE3" s="89"/>
      <c r="AF3" s="89"/>
      <c r="AG3" s="89"/>
    </row>
    <row r="4" spans="1:33" s="4" customFormat="1" ht="30" customHeight="1" x14ac:dyDescent="0.25">
      <c r="A4" s="228"/>
      <c r="B4" s="228"/>
      <c r="C4" s="16"/>
      <c r="D4" s="242" t="s">
        <v>195</v>
      </c>
      <c r="E4" s="242"/>
      <c r="F4" s="242"/>
      <c r="G4" s="20"/>
      <c r="H4" s="20"/>
      <c r="I4" s="96"/>
      <c r="J4" s="96"/>
      <c r="K4" s="96"/>
      <c r="L4" s="96"/>
      <c r="M4" s="113"/>
      <c r="N4" s="88"/>
      <c r="O4" s="88"/>
      <c r="P4" s="88"/>
      <c r="Q4" s="88"/>
      <c r="R4" s="121"/>
      <c r="S4" s="96"/>
      <c r="T4" s="96"/>
      <c r="U4" s="96"/>
      <c r="V4" s="96"/>
      <c r="W4" s="113"/>
      <c r="X4" s="130"/>
      <c r="Y4" s="130"/>
      <c r="Z4" s="130"/>
      <c r="AA4" s="130"/>
      <c r="AD4" s="88"/>
      <c r="AE4" s="88"/>
      <c r="AF4" s="88"/>
      <c r="AG4" s="88"/>
    </row>
    <row r="5" spans="1:33" s="4" customFormat="1" ht="12" customHeight="1" x14ac:dyDescent="0.2">
      <c r="A5" s="228"/>
      <c r="B5" s="228"/>
      <c r="C5" s="248" t="s">
        <v>22</v>
      </c>
      <c r="D5" s="248"/>
      <c r="E5" s="248"/>
      <c r="F5" s="248"/>
      <c r="G5" s="248"/>
      <c r="H5" s="248"/>
      <c r="I5" s="96"/>
      <c r="J5" s="96"/>
      <c r="K5" s="96"/>
      <c r="L5" s="96"/>
      <c r="M5" s="113"/>
      <c r="N5" s="88"/>
      <c r="O5" s="88"/>
      <c r="P5" s="88"/>
      <c r="Q5" s="88"/>
      <c r="R5" s="121"/>
      <c r="S5" s="96"/>
      <c r="T5" s="96"/>
      <c r="U5" s="96"/>
      <c r="V5" s="96"/>
      <c r="W5" s="113"/>
      <c r="X5" s="130"/>
      <c r="Y5" s="130"/>
      <c r="Z5" s="130"/>
      <c r="AA5" s="130"/>
      <c r="AD5" s="88"/>
      <c r="AE5" s="88"/>
      <c r="AF5" s="88"/>
      <c r="AG5" s="88"/>
    </row>
    <row r="6" spans="1:33" s="4" customFormat="1" ht="15.75" customHeight="1" x14ac:dyDescent="0.2">
      <c r="A6" s="228"/>
      <c r="B6" s="228"/>
      <c r="C6" s="16"/>
      <c r="D6" s="241" t="s">
        <v>206</v>
      </c>
      <c r="E6" s="241"/>
      <c r="F6" s="241"/>
      <c r="G6" s="20"/>
      <c r="H6" s="20"/>
      <c r="I6" s="96"/>
      <c r="J6" s="96"/>
      <c r="K6" s="96"/>
      <c r="L6" s="96"/>
      <c r="M6" s="113"/>
      <c r="N6" s="88"/>
      <c r="O6" s="88"/>
      <c r="P6" s="88"/>
      <c r="Q6" s="88"/>
      <c r="R6" s="121"/>
      <c r="S6" s="96"/>
      <c r="T6" s="96"/>
      <c r="U6" s="96"/>
      <c r="V6" s="96"/>
      <c r="W6" s="113"/>
      <c r="X6" s="130"/>
      <c r="Y6" s="130"/>
      <c r="Z6" s="130"/>
      <c r="AA6" s="130"/>
      <c r="AD6" s="88"/>
      <c r="AE6" s="88"/>
      <c r="AF6" s="88"/>
      <c r="AG6" s="88"/>
    </row>
    <row r="7" spans="1:33" s="28" customFormat="1" ht="12" customHeight="1" x14ac:dyDescent="0.25">
      <c r="A7" s="228"/>
      <c r="B7" s="228"/>
      <c r="C7" s="249" t="s">
        <v>23</v>
      </c>
      <c r="D7" s="249"/>
      <c r="E7" s="249"/>
      <c r="F7" s="246" t="s">
        <v>20</v>
      </c>
      <c r="G7" s="246"/>
      <c r="H7" s="246"/>
      <c r="I7" s="97"/>
      <c r="J7" s="97"/>
      <c r="K7" s="97"/>
      <c r="L7" s="97"/>
      <c r="M7" s="114"/>
      <c r="N7" s="89"/>
      <c r="O7" s="89"/>
      <c r="P7" s="89"/>
      <c r="Q7" s="89"/>
      <c r="R7" s="122"/>
      <c r="S7" s="97"/>
      <c r="T7" s="97"/>
      <c r="U7" s="97"/>
      <c r="V7" s="97"/>
      <c r="W7" s="114"/>
      <c r="X7" s="131"/>
      <c r="Y7" s="131"/>
      <c r="Z7" s="131"/>
      <c r="AA7" s="131"/>
      <c r="AD7" s="89"/>
      <c r="AE7" s="89"/>
      <c r="AF7" s="89"/>
      <c r="AG7" s="89"/>
    </row>
    <row r="8" spans="1:33" s="30" customFormat="1" ht="15.75" customHeight="1" x14ac:dyDescent="0.2">
      <c r="A8" s="228"/>
      <c r="B8" s="228"/>
      <c r="C8" s="29"/>
      <c r="D8" s="49" t="s">
        <v>196</v>
      </c>
      <c r="E8" s="31"/>
      <c r="F8" s="247">
        <v>43126</v>
      </c>
      <c r="G8" s="247"/>
      <c r="H8" s="247"/>
      <c r="I8" s="98"/>
      <c r="J8" s="98"/>
      <c r="K8" s="98"/>
      <c r="L8" s="98"/>
      <c r="M8" s="115"/>
      <c r="N8" s="90"/>
      <c r="O8" s="90"/>
      <c r="P8" s="90"/>
      <c r="Q8" s="90"/>
      <c r="R8" s="123"/>
      <c r="S8" s="98"/>
      <c r="T8" s="98"/>
      <c r="U8" s="98"/>
      <c r="V8" s="98"/>
      <c r="W8" s="115"/>
      <c r="X8" s="132"/>
      <c r="Y8" s="132"/>
      <c r="Z8" s="132"/>
      <c r="AA8" s="132"/>
      <c r="AD8" s="90"/>
      <c r="AE8" s="90"/>
      <c r="AF8" s="90"/>
      <c r="AG8" s="90"/>
    </row>
    <row r="9" spans="1:33" s="5" customFormat="1" ht="6" customHeight="1" x14ac:dyDescent="0.25">
      <c r="A9" s="228"/>
      <c r="B9" s="228"/>
      <c r="C9" s="16"/>
      <c r="D9" s="24"/>
      <c r="E9" s="24"/>
      <c r="F9" s="34"/>
      <c r="G9" s="35"/>
      <c r="H9" s="36"/>
      <c r="I9" s="99"/>
      <c r="J9" s="99"/>
      <c r="K9" s="99"/>
      <c r="L9" s="99"/>
      <c r="M9" s="116"/>
      <c r="N9" s="91"/>
      <c r="O9" s="91"/>
      <c r="P9" s="91"/>
      <c r="Q9" s="91"/>
      <c r="R9" s="124"/>
      <c r="S9" s="99"/>
      <c r="T9" s="99"/>
      <c r="U9" s="99"/>
      <c r="V9" s="99"/>
      <c r="W9" s="116"/>
      <c r="X9" s="133"/>
      <c r="Y9" s="133"/>
      <c r="Z9" s="133"/>
      <c r="AA9" s="133"/>
      <c r="AD9" s="91"/>
      <c r="AE9" s="91"/>
      <c r="AF9" s="91"/>
      <c r="AG9" s="91"/>
    </row>
    <row r="10" spans="1:33" s="14" customFormat="1" ht="18.75" customHeight="1" x14ac:dyDescent="0.25">
      <c r="A10" s="228" t="s">
        <v>7</v>
      </c>
      <c r="B10" s="228"/>
      <c r="C10" s="228"/>
      <c r="D10" s="228"/>
      <c r="E10" s="228"/>
      <c r="F10" s="228"/>
      <c r="G10" s="228"/>
      <c r="H10" s="228"/>
      <c r="I10" s="99"/>
      <c r="J10" s="99"/>
      <c r="K10" s="99"/>
      <c r="L10" s="99"/>
      <c r="M10" s="116"/>
      <c r="N10" s="91"/>
      <c r="O10" s="91"/>
      <c r="P10" s="91"/>
      <c r="Q10" s="91"/>
      <c r="R10" s="124"/>
      <c r="S10" s="99"/>
      <c r="T10" s="99"/>
      <c r="U10" s="99"/>
      <c r="V10" s="99"/>
      <c r="W10" s="116"/>
      <c r="X10" s="133"/>
      <c r="Y10" s="133"/>
      <c r="Z10" s="133"/>
      <c r="AA10" s="133"/>
      <c r="AD10" s="91"/>
      <c r="AE10" s="91"/>
      <c r="AF10" s="91"/>
      <c r="AG10" s="91"/>
    </row>
    <row r="11" spans="1:33" s="18" customFormat="1" ht="6" customHeight="1" x14ac:dyDescent="0.25">
      <c r="A11" s="16"/>
      <c r="B11" s="16"/>
      <c r="C11" s="16"/>
      <c r="D11" s="16"/>
      <c r="E11" s="16"/>
      <c r="F11" s="13"/>
      <c r="G11" s="13"/>
      <c r="H11" s="13"/>
      <c r="I11" s="99"/>
      <c r="J11" s="99"/>
      <c r="K11" s="99"/>
      <c r="L11" s="99"/>
      <c r="M11" s="116"/>
      <c r="N11" s="91"/>
      <c r="O11" s="91"/>
      <c r="P11" s="91"/>
      <c r="Q11" s="91"/>
      <c r="R11" s="124"/>
      <c r="S11" s="99"/>
      <c r="T11" s="99"/>
      <c r="U11" s="99"/>
      <c r="V11" s="99"/>
      <c r="W11" s="116"/>
      <c r="X11" s="133"/>
      <c r="Y11" s="133"/>
      <c r="Z11" s="133"/>
      <c r="AA11" s="133"/>
      <c r="AD11" s="91"/>
      <c r="AE11" s="91"/>
      <c r="AF11" s="91"/>
      <c r="AG11" s="91"/>
    </row>
    <row r="12" spans="1:33" s="17" customFormat="1" x14ac:dyDescent="0.25">
      <c r="A12" s="244" t="s">
        <v>3</v>
      </c>
      <c r="B12" s="244" t="s">
        <v>18</v>
      </c>
      <c r="C12" s="244" t="s">
        <v>19</v>
      </c>
      <c r="D12" s="244" t="s">
        <v>17</v>
      </c>
      <c r="E12" s="244" t="s">
        <v>1</v>
      </c>
      <c r="F12" s="239" t="s">
        <v>2</v>
      </c>
      <c r="G12" s="26" t="s">
        <v>15</v>
      </c>
      <c r="H12" s="26" t="s">
        <v>14</v>
      </c>
      <c r="I12" s="100"/>
      <c r="J12" s="100"/>
      <c r="K12" s="100"/>
      <c r="L12" s="100"/>
      <c r="M12" s="110"/>
      <c r="N12" s="84"/>
      <c r="O12" s="84"/>
      <c r="P12" s="84"/>
      <c r="Q12" s="84"/>
      <c r="R12" s="94"/>
      <c r="S12" s="100"/>
      <c r="T12" s="100"/>
      <c r="U12" s="100"/>
      <c r="V12" s="100"/>
      <c r="W12" s="110"/>
      <c r="X12" s="134"/>
      <c r="Y12" s="134"/>
      <c r="Z12" s="134"/>
      <c r="AA12" s="134"/>
      <c r="AD12" s="191"/>
      <c r="AE12" s="191"/>
      <c r="AF12" s="191"/>
      <c r="AG12" s="191"/>
    </row>
    <row r="13" spans="1:33" s="25" customFormat="1" x14ac:dyDescent="0.25">
      <c r="A13" s="244"/>
      <c r="B13" s="244"/>
      <c r="C13" s="244"/>
      <c r="D13" s="244"/>
      <c r="E13" s="244"/>
      <c r="F13" s="239"/>
      <c r="G13" s="27" t="s">
        <v>13</v>
      </c>
      <c r="H13" s="27" t="s">
        <v>11</v>
      </c>
      <c r="I13" s="101"/>
      <c r="J13" s="101"/>
      <c r="K13" s="101"/>
      <c r="L13" s="101"/>
      <c r="M13" s="110"/>
      <c r="N13" s="92"/>
      <c r="O13" s="92"/>
      <c r="P13" s="92"/>
      <c r="Q13" s="92"/>
      <c r="R13" s="94"/>
      <c r="S13" s="101"/>
      <c r="T13" s="101"/>
      <c r="U13" s="101"/>
      <c r="V13" s="101"/>
      <c r="W13" s="110"/>
      <c r="X13" s="135"/>
      <c r="Y13" s="135"/>
      <c r="Z13" s="135"/>
      <c r="AA13" s="135"/>
      <c r="AD13" s="92"/>
      <c r="AE13" s="92"/>
      <c r="AF13" s="92"/>
      <c r="AG13" s="92"/>
    </row>
    <row r="14" spans="1:33" s="17" customFormat="1" ht="12.75" thickBot="1" x14ac:dyDescent="0.3">
      <c r="A14" s="245"/>
      <c r="B14" s="245"/>
      <c r="C14" s="245"/>
      <c r="D14" s="245"/>
      <c r="E14" s="245"/>
      <c r="F14" s="240"/>
      <c r="G14" s="37" t="s">
        <v>16</v>
      </c>
      <c r="H14" s="37" t="s">
        <v>16</v>
      </c>
      <c r="I14" s="100"/>
      <c r="J14" s="100"/>
      <c r="K14" s="100"/>
      <c r="L14" s="100"/>
      <c r="M14" s="110"/>
      <c r="N14" s="84"/>
      <c r="O14" s="84"/>
      <c r="P14" s="84"/>
      <c r="Q14" s="84"/>
      <c r="R14" s="94"/>
      <c r="S14" s="100"/>
      <c r="T14" s="100"/>
      <c r="U14" s="100"/>
      <c r="V14" s="100"/>
      <c r="W14" s="110"/>
      <c r="X14" s="134"/>
      <c r="Y14" s="134"/>
      <c r="Z14" s="134"/>
      <c r="AA14" s="134"/>
      <c r="AD14" s="191"/>
      <c r="AE14" s="191"/>
      <c r="AF14" s="191"/>
      <c r="AG14" s="191"/>
    </row>
    <row r="15" spans="1:33" s="59" customFormat="1" ht="23.45" customHeight="1" thickBot="1" x14ac:dyDescent="0.3">
      <c r="A15" s="41">
        <v>1</v>
      </c>
      <c r="B15" s="42"/>
      <c r="C15" s="42"/>
      <c r="D15" s="43" t="s">
        <v>102</v>
      </c>
      <c r="E15" s="42"/>
      <c r="F15" s="82"/>
      <c r="G15" s="82"/>
      <c r="H15" s="83"/>
      <c r="I15" s="102"/>
      <c r="J15" s="103"/>
      <c r="K15" s="103"/>
      <c r="L15" s="103"/>
      <c r="M15" s="103"/>
      <c r="N15" s="93"/>
      <c r="O15" s="93"/>
      <c r="P15" s="93"/>
      <c r="Q15" s="93"/>
      <c r="R15" s="93"/>
      <c r="S15" s="103" t="s">
        <v>88</v>
      </c>
      <c r="T15" s="103" t="s">
        <v>89</v>
      </c>
      <c r="U15" s="103" t="s">
        <v>90</v>
      </c>
      <c r="V15" s="103" t="s">
        <v>91</v>
      </c>
      <c r="W15" s="103" t="s">
        <v>92</v>
      </c>
      <c r="X15" s="136" t="s">
        <v>6</v>
      </c>
      <c r="Y15" s="136" t="s">
        <v>6</v>
      </c>
      <c r="Z15" s="136" t="s">
        <v>6</v>
      </c>
      <c r="AA15" s="136" t="s">
        <v>6</v>
      </c>
      <c r="AD15" s="93"/>
      <c r="AE15" s="93"/>
      <c r="AF15" s="93"/>
      <c r="AG15" s="93"/>
    </row>
    <row r="16" spans="1:33" s="23" customFormat="1" ht="29.25" customHeight="1" x14ac:dyDescent="0.25">
      <c r="A16" s="58" t="s">
        <v>5</v>
      </c>
      <c r="B16" s="38" t="s">
        <v>25</v>
      </c>
      <c r="C16" s="38" t="s">
        <v>277</v>
      </c>
      <c r="D16" s="39" t="s">
        <v>276</v>
      </c>
      <c r="E16" s="38" t="s">
        <v>8</v>
      </c>
      <c r="F16" s="81">
        <v>10</v>
      </c>
      <c r="G16" s="81">
        <v>7.43</v>
      </c>
      <c r="H16" s="40">
        <f>F16*G16</f>
        <v>74.3</v>
      </c>
      <c r="I16" s="104">
        <f>H16</f>
        <v>74.3</v>
      </c>
      <c r="J16" s="104"/>
      <c r="K16" s="104"/>
      <c r="L16" s="104"/>
      <c r="M16" s="111">
        <f>SUM(I16:L16)</f>
        <v>74.3</v>
      </c>
      <c r="N16" s="21">
        <f>0.2661*I16</f>
        <v>19.77</v>
      </c>
      <c r="O16" s="21">
        <f t="shared" ref="O16:R33" si="0">0.2661*J16</f>
        <v>0</v>
      </c>
      <c r="P16" s="21">
        <f t="shared" si="0"/>
        <v>0</v>
      </c>
      <c r="Q16" s="21">
        <f t="shared" si="0"/>
        <v>0</v>
      </c>
      <c r="R16" s="125">
        <f t="shared" si="0"/>
        <v>19.77</v>
      </c>
      <c r="S16" s="104">
        <f>I16+N16</f>
        <v>94.07</v>
      </c>
      <c r="T16" s="104">
        <f>J16+O16</f>
        <v>0</v>
      </c>
      <c r="U16" s="104">
        <f t="shared" ref="U16:W33" si="1">K16+P16</f>
        <v>0</v>
      </c>
      <c r="V16" s="104">
        <f t="shared" si="1"/>
        <v>0</v>
      </c>
      <c r="W16" s="111">
        <f t="shared" si="1"/>
        <v>94.07</v>
      </c>
      <c r="X16" s="137"/>
      <c r="Y16" s="137"/>
      <c r="Z16" s="137"/>
      <c r="AA16" s="137"/>
      <c r="AD16" s="21"/>
      <c r="AE16" s="21">
        <f>H16*1.2661</f>
        <v>94.07</v>
      </c>
      <c r="AF16" s="21"/>
      <c r="AG16" s="21"/>
    </row>
    <row r="17" spans="1:33" s="23" customFormat="1" ht="29.25" customHeight="1" x14ac:dyDescent="0.25">
      <c r="A17" s="224" t="s">
        <v>12</v>
      </c>
      <c r="B17" s="225" t="s">
        <v>25</v>
      </c>
      <c r="C17" s="225" t="s">
        <v>279</v>
      </c>
      <c r="D17" s="226" t="s">
        <v>280</v>
      </c>
      <c r="E17" s="225" t="s">
        <v>8</v>
      </c>
      <c r="F17" s="227">
        <v>44.53</v>
      </c>
      <c r="G17" s="227">
        <v>1.77</v>
      </c>
      <c r="H17" s="40">
        <f>F17*G17</f>
        <v>78.819999999999993</v>
      </c>
      <c r="I17" s="104"/>
      <c r="J17" s="104"/>
      <c r="K17" s="104"/>
      <c r="L17" s="104"/>
      <c r="M17" s="111"/>
      <c r="N17" s="21"/>
      <c r="O17" s="21"/>
      <c r="P17" s="21"/>
      <c r="Q17" s="21"/>
      <c r="R17" s="125"/>
      <c r="S17" s="104"/>
      <c r="T17" s="104"/>
      <c r="U17" s="104"/>
      <c r="V17" s="104"/>
      <c r="W17" s="111"/>
      <c r="X17" s="137"/>
      <c r="Y17" s="137"/>
      <c r="Z17" s="137"/>
      <c r="AA17" s="137"/>
      <c r="AC17" s="21"/>
      <c r="AD17" s="21"/>
      <c r="AE17" s="21">
        <f>1.2661*H17</f>
        <v>99.79</v>
      </c>
      <c r="AF17" s="21"/>
      <c r="AG17" s="21"/>
    </row>
    <row r="18" spans="1:33" s="23" customFormat="1" ht="24" x14ac:dyDescent="0.25">
      <c r="A18" s="195" t="s">
        <v>278</v>
      </c>
      <c r="B18" s="196" t="s">
        <v>25</v>
      </c>
      <c r="C18" s="196" t="s">
        <v>103</v>
      </c>
      <c r="D18" s="197" t="s">
        <v>104</v>
      </c>
      <c r="E18" s="196" t="s">
        <v>105</v>
      </c>
      <c r="F18" s="198">
        <f>2*(F61+F62)/3</f>
        <v>233.33</v>
      </c>
      <c r="G18" s="198">
        <v>14.36</v>
      </c>
      <c r="H18" s="40">
        <f t="shared" ref="H18" si="2">F18*G18</f>
        <v>3350.62</v>
      </c>
      <c r="I18" s="104"/>
      <c r="J18" s="104"/>
      <c r="K18" s="104"/>
      <c r="L18" s="104"/>
      <c r="M18" s="111"/>
      <c r="N18" s="21"/>
      <c r="O18" s="21"/>
      <c r="P18" s="21"/>
      <c r="Q18" s="21"/>
      <c r="R18" s="125"/>
      <c r="S18" s="104"/>
      <c r="T18" s="104"/>
      <c r="U18" s="104"/>
      <c r="V18" s="104"/>
      <c r="W18" s="111"/>
      <c r="X18" s="137"/>
      <c r="Y18" s="137"/>
      <c r="Z18" s="137"/>
      <c r="AA18" s="137"/>
      <c r="AC18" s="21"/>
      <c r="AD18" s="21"/>
      <c r="AE18" s="21">
        <f>0.5*1.2661*H18</f>
        <v>2121.11</v>
      </c>
      <c r="AF18" s="21">
        <f>AE18</f>
        <v>2121.11</v>
      </c>
      <c r="AG18" s="21"/>
    </row>
    <row r="19" spans="1:33" s="17" customFormat="1" ht="12.75" thickBot="1" x14ac:dyDescent="0.3">
      <c r="A19" s="55"/>
      <c r="B19" s="55"/>
      <c r="C19" s="55"/>
      <c r="D19" s="56" t="s">
        <v>35</v>
      </c>
      <c r="E19" s="55"/>
      <c r="F19" s="57" t="s">
        <v>16</v>
      </c>
      <c r="G19" s="238">
        <f>SUM(H16:H18)</f>
        <v>3503.74</v>
      </c>
      <c r="H19" s="238"/>
      <c r="I19" s="100"/>
      <c r="J19" s="100"/>
      <c r="K19" s="100"/>
      <c r="L19" s="100"/>
      <c r="M19" s="110"/>
      <c r="N19" s="21">
        <f t="shared" ref="N19:R63" si="3">0.2661*I19</f>
        <v>0</v>
      </c>
      <c r="O19" s="21">
        <f t="shared" si="0"/>
        <v>0</v>
      </c>
      <c r="P19" s="21">
        <f t="shared" si="0"/>
        <v>0</v>
      </c>
      <c r="Q19" s="21">
        <f t="shared" si="0"/>
        <v>0</v>
      </c>
      <c r="R19" s="125">
        <f t="shared" si="0"/>
        <v>0</v>
      </c>
      <c r="S19" s="104">
        <f t="shared" ref="S19:S63" si="4">I19+N19</f>
        <v>0</v>
      </c>
      <c r="T19" s="104">
        <f t="shared" ref="T19:W63" si="5">J19+O19</f>
        <v>0</v>
      </c>
      <c r="U19" s="104">
        <f t="shared" si="1"/>
        <v>0</v>
      </c>
      <c r="V19" s="104">
        <f t="shared" si="1"/>
        <v>0</v>
      </c>
      <c r="W19" s="111">
        <f t="shared" si="1"/>
        <v>0</v>
      </c>
      <c r="X19" s="134"/>
      <c r="Y19" s="134"/>
      <c r="Z19" s="134"/>
      <c r="AA19" s="134"/>
      <c r="AD19" s="191">
        <f>1.2661*G19-0.01</f>
        <v>4436.08</v>
      </c>
      <c r="AE19" s="191">
        <f>SUM(AE16:AE18)</f>
        <v>2314.9699999999998</v>
      </c>
      <c r="AF19" s="191">
        <f>SUM(AF16:AF18)</f>
        <v>2121.11</v>
      </c>
      <c r="AG19" s="191">
        <f>AE19+AF19</f>
        <v>4436.08</v>
      </c>
    </row>
    <row r="20" spans="1:33" s="12" customFormat="1" ht="31.15" customHeight="1" thickBot="1" x14ac:dyDescent="0.3">
      <c r="A20" s="41">
        <v>2</v>
      </c>
      <c r="B20" s="42"/>
      <c r="C20" s="42"/>
      <c r="D20" s="43" t="s">
        <v>106</v>
      </c>
      <c r="E20" s="42"/>
      <c r="F20" s="82"/>
      <c r="G20" s="82"/>
      <c r="H20" s="83"/>
      <c r="I20" s="105">
        <f>SUM(I16:I16)</f>
        <v>74.3</v>
      </c>
      <c r="J20" s="105">
        <f>SUM(J16:J16)</f>
        <v>0</v>
      </c>
      <c r="K20" s="105">
        <f>SUM(K16:K16)</f>
        <v>0</v>
      </c>
      <c r="L20" s="105">
        <f>SUM(L16:L16)</f>
        <v>0</v>
      </c>
      <c r="M20" s="105">
        <f>SUM(M16:M16)</f>
        <v>74.3</v>
      </c>
      <c r="N20" s="125">
        <f t="shared" si="3"/>
        <v>19.77</v>
      </c>
      <c r="O20" s="125">
        <f t="shared" si="0"/>
        <v>0</v>
      </c>
      <c r="P20" s="125">
        <f t="shared" si="0"/>
        <v>0</v>
      </c>
      <c r="Q20" s="125">
        <f t="shared" si="0"/>
        <v>0</v>
      </c>
      <c r="R20" s="125">
        <f t="shared" si="0"/>
        <v>19.77</v>
      </c>
      <c r="S20" s="111">
        <f t="shared" si="4"/>
        <v>94.07</v>
      </c>
      <c r="T20" s="111">
        <f t="shared" si="5"/>
        <v>0</v>
      </c>
      <c r="U20" s="111">
        <f t="shared" si="1"/>
        <v>0</v>
      </c>
      <c r="V20" s="111">
        <f t="shared" si="1"/>
        <v>0</v>
      </c>
      <c r="W20" s="111">
        <f t="shared" si="1"/>
        <v>94.07</v>
      </c>
      <c r="X20" s="138" t="e">
        <f>S20/$W$69</f>
        <v>#REF!</v>
      </c>
      <c r="Y20" s="138" t="e">
        <f>T20/$W$69</f>
        <v>#REF!</v>
      </c>
      <c r="Z20" s="138" t="e">
        <f>U20/$W$69</f>
        <v>#REF!</v>
      </c>
      <c r="AA20" s="138" t="e">
        <f>V20/$W$69</f>
        <v>#REF!</v>
      </c>
      <c r="AB20" s="143"/>
      <c r="AD20" s="94"/>
      <c r="AE20" s="94"/>
      <c r="AF20" s="94"/>
      <c r="AG20" s="94"/>
    </row>
    <row r="21" spans="1:33" s="23" customFormat="1" ht="22.15" customHeight="1" x14ac:dyDescent="0.25">
      <c r="A21" s="58" t="s">
        <v>37</v>
      </c>
      <c r="B21" s="38" t="s">
        <v>25</v>
      </c>
      <c r="C21" s="38" t="s">
        <v>107</v>
      </c>
      <c r="D21" s="39" t="s">
        <v>108</v>
      </c>
      <c r="E21" s="38" t="s">
        <v>26</v>
      </c>
      <c r="F21" s="81">
        <v>6</v>
      </c>
      <c r="G21" s="81">
        <v>82.6</v>
      </c>
      <c r="H21" s="40">
        <f>F21*G21</f>
        <v>495.6</v>
      </c>
      <c r="I21" s="104"/>
      <c r="J21" s="104">
        <f t="shared" ref="J21:J30" si="6">H21/2</f>
        <v>247.8</v>
      </c>
      <c r="K21" s="104">
        <f t="shared" ref="K21:K30" si="7">H21/2</f>
        <v>247.8</v>
      </c>
      <c r="L21" s="104"/>
      <c r="M21" s="111">
        <f t="shared" ref="M21:M58" si="8">SUM(I21:L21)</f>
        <v>495.6</v>
      </c>
      <c r="N21" s="21">
        <f t="shared" si="3"/>
        <v>0</v>
      </c>
      <c r="O21" s="21">
        <f t="shared" si="0"/>
        <v>65.94</v>
      </c>
      <c r="P21" s="21">
        <f t="shared" si="0"/>
        <v>65.94</v>
      </c>
      <c r="Q21" s="21">
        <f t="shared" si="0"/>
        <v>0</v>
      </c>
      <c r="R21" s="125">
        <f t="shared" si="0"/>
        <v>131.88</v>
      </c>
      <c r="S21" s="104">
        <f t="shared" si="4"/>
        <v>0</v>
      </c>
      <c r="T21" s="104">
        <f t="shared" si="5"/>
        <v>313.74</v>
      </c>
      <c r="U21" s="104">
        <f t="shared" si="1"/>
        <v>313.74</v>
      </c>
      <c r="V21" s="104">
        <f t="shared" si="1"/>
        <v>0</v>
      </c>
      <c r="W21" s="111">
        <f t="shared" si="1"/>
        <v>627.48</v>
      </c>
      <c r="X21" s="137"/>
      <c r="Y21" s="137"/>
      <c r="Z21" s="137"/>
      <c r="AA21" s="137"/>
      <c r="AD21" s="21"/>
      <c r="AE21" s="21"/>
      <c r="AF21" s="21">
        <f>1.2661*H21</f>
        <v>627.48</v>
      </c>
      <c r="AG21" s="21"/>
    </row>
    <row r="22" spans="1:33" s="190" customFormat="1" ht="12.75" thickBot="1" x14ac:dyDescent="0.3">
      <c r="A22" s="55"/>
      <c r="B22" s="55"/>
      <c r="C22" s="55"/>
      <c r="D22" s="56" t="s">
        <v>34</v>
      </c>
      <c r="E22" s="55"/>
      <c r="F22" s="189" t="s">
        <v>16</v>
      </c>
      <c r="G22" s="238">
        <f>SUM(H21:H21)</f>
        <v>495.6</v>
      </c>
      <c r="H22" s="238"/>
      <c r="I22" s="100"/>
      <c r="J22" s="100"/>
      <c r="K22" s="100"/>
      <c r="L22" s="100"/>
      <c r="M22" s="110"/>
      <c r="N22" s="21">
        <f t="shared" ref="N22:N23" si="9">0.2661*I22</f>
        <v>0</v>
      </c>
      <c r="O22" s="21">
        <f t="shared" ref="O22:O23" si="10">0.2661*J22</f>
        <v>0</v>
      </c>
      <c r="P22" s="21">
        <f t="shared" ref="P22:P23" si="11">0.2661*K22</f>
        <v>0</v>
      </c>
      <c r="Q22" s="21">
        <f t="shared" ref="Q22:Q23" si="12">0.2661*L22</f>
        <v>0</v>
      </c>
      <c r="R22" s="125">
        <f t="shared" ref="R22:R23" si="13">0.2661*M22</f>
        <v>0</v>
      </c>
      <c r="S22" s="104">
        <f t="shared" ref="S22:S23" si="14">I22+N22</f>
        <v>0</v>
      </c>
      <c r="T22" s="104">
        <f t="shared" ref="T22:T23" si="15">J22+O22</f>
        <v>0</v>
      </c>
      <c r="U22" s="104">
        <f t="shared" ref="U22:U23" si="16">K22+P22</f>
        <v>0</v>
      </c>
      <c r="V22" s="104">
        <f t="shared" ref="V22:V23" si="17">L22+Q22</f>
        <v>0</v>
      </c>
      <c r="W22" s="111">
        <f t="shared" ref="W22:W23" si="18">M22+R22</f>
        <v>0</v>
      </c>
      <c r="X22" s="134"/>
      <c r="Y22" s="134"/>
      <c r="Z22" s="134"/>
      <c r="AA22" s="134"/>
      <c r="AD22" s="191">
        <f>1.2661*G22</f>
        <v>627.48</v>
      </c>
      <c r="AE22" s="191">
        <f>SUM(AE21:AE21)</f>
        <v>0</v>
      </c>
      <c r="AF22" s="191">
        <f>SUM(AF21:AF21)</f>
        <v>627.48</v>
      </c>
      <c r="AG22" s="191">
        <f>AE22+AF22</f>
        <v>627.48</v>
      </c>
    </row>
    <row r="23" spans="1:33" s="12" customFormat="1" ht="31.15" customHeight="1" thickBot="1" x14ac:dyDescent="0.3">
      <c r="A23" s="41">
        <v>3</v>
      </c>
      <c r="B23" s="42"/>
      <c r="C23" s="42"/>
      <c r="D23" s="43" t="s">
        <v>113</v>
      </c>
      <c r="E23" s="42"/>
      <c r="F23" s="187"/>
      <c r="G23" s="187"/>
      <c r="H23" s="188"/>
      <c r="I23" s="105">
        <f>SUM(I20:I20)</f>
        <v>74.3</v>
      </c>
      <c r="J23" s="105">
        <f>SUM(J20:J20)</f>
        <v>0</v>
      </c>
      <c r="K23" s="105">
        <f>SUM(K20:K20)</f>
        <v>0</v>
      </c>
      <c r="L23" s="105">
        <f>SUM(L20:L20)</f>
        <v>0</v>
      </c>
      <c r="M23" s="105">
        <f>SUM(M20:M20)</f>
        <v>74.3</v>
      </c>
      <c r="N23" s="125">
        <f t="shared" si="9"/>
        <v>19.77</v>
      </c>
      <c r="O23" s="125">
        <f t="shared" si="10"/>
        <v>0</v>
      </c>
      <c r="P23" s="125">
        <f t="shared" si="11"/>
        <v>0</v>
      </c>
      <c r="Q23" s="125">
        <f t="shared" si="12"/>
        <v>0</v>
      </c>
      <c r="R23" s="125">
        <f t="shared" si="13"/>
        <v>19.77</v>
      </c>
      <c r="S23" s="111">
        <f t="shared" si="14"/>
        <v>94.07</v>
      </c>
      <c r="T23" s="111">
        <f t="shared" si="15"/>
        <v>0</v>
      </c>
      <c r="U23" s="111">
        <f t="shared" si="16"/>
        <v>0</v>
      </c>
      <c r="V23" s="111">
        <f t="shared" si="17"/>
        <v>0</v>
      </c>
      <c r="W23" s="111">
        <f t="shared" si="18"/>
        <v>94.07</v>
      </c>
      <c r="X23" s="138" t="e">
        <f>S23/$W$69</f>
        <v>#REF!</v>
      </c>
      <c r="Y23" s="138" t="e">
        <f>T23/$W$69</f>
        <v>#REF!</v>
      </c>
      <c r="Z23" s="138" t="e">
        <f>U23/$W$69</f>
        <v>#REF!</v>
      </c>
      <c r="AA23" s="138" t="e">
        <f>V23/$W$69</f>
        <v>#REF!</v>
      </c>
      <c r="AB23" s="143"/>
      <c r="AD23" s="94"/>
      <c r="AE23" s="94"/>
      <c r="AF23" s="94"/>
      <c r="AG23" s="94"/>
    </row>
    <row r="24" spans="1:33" s="23" customFormat="1" ht="22.15" customHeight="1" x14ac:dyDescent="0.25">
      <c r="A24" s="58" t="s">
        <v>38</v>
      </c>
      <c r="B24" s="23" t="s">
        <v>25</v>
      </c>
      <c r="C24" s="23" t="s">
        <v>109</v>
      </c>
      <c r="D24" s="33" t="s">
        <v>110</v>
      </c>
      <c r="E24" s="23" t="s">
        <v>27</v>
      </c>
      <c r="F24" s="60">
        <v>52.78</v>
      </c>
      <c r="G24" s="60">
        <v>65.430000000000007</v>
      </c>
      <c r="H24" s="21">
        <f>F24*G24</f>
        <v>3453.4</v>
      </c>
      <c r="I24" s="104"/>
      <c r="J24" s="104">
        <f t="shared" si="6"/>
        <v>1726.7</v>
      </c>
      <c r="K24" s="104">
        <f t="shared" si="7"/>
        <v>1726.7</v>
      </c>
      <c r="L24" s="104"/>
      <c r="M24" s="111">
        <f t="shared" si="8"/>
        <v>3453.4</v>
      </c>
      <c r="N24" s="21">
        <f t="shared" si="3"/>
        <v>0</v>
      </c>
      <c r="O24" s="21">
        <f t="shared" si="0"/>
        <v>459.47</v>
      </c>
      <c r="P24" s="21">
        <f t="shared" si="0"/>
        <v>459.47</v>
      </c>
      <c r="Q24" s="21">
        <f t="shared" si="0"/>
        <v>0</v>
      </c>
      <c r="R24" s="125">
        <f t="shared" si="0"/>
        <v>918.95</v>
      </c>
      <c r="S24" s="104">
        <f t="shared" si="4"/>
        <v>0</v>
      </c>
      <c r="T24" s="104">
        <f t="shared" si="5"/>
        <v>2186.17</v>
      </c>
      <c r="U24" s="104">
        <f t="shared" si="1"/>
        <v>2186.17</v>
      </c>
      <c r="V24" s="104">
        <f t="shared" si="1"/>
        <v>0</v>
      </c>
      <c r="W24" s="111">
        <f t="shared" si="1"/>
        <v>4372.3500000000004</v>
      </c>
      <c r="X24" s="137"/>
      <c r="Y24" s="137"/>
      <c r="Z24" s="137"/>
      <c r="AA24" s="137"/>
      <c r="AD24" s="21"/>
      <c r="AE24" s="21">
        <f>0.5*1.2661*H24</f>
        <v>2186.17</v>
      </c>
      <c r="AF24" s="21">
        <f>AE24</f>
        <v>2186.17</v>
      </c>
      <c r="AG24" s="21"/>
    </row>
    <row r="25" spans="1:33" s="23" customFormat="1" ht="22.15" customHeight="1" x14ac:dyDescent="0.25">
      <c r="A25" s="58" t="s">
        <v>39</v>
      </c>
      <c r="B25" s="23" t="s">
        <v>25</v>
      </c>
      <c r="C25" s="23" t="s">
        <v>111</v>
      </c>
      <c r="D25" s="33" t="s">
        <v>112</v>
      </c>
      <c r="E25" s="23" t="s">
        <v>8</v>
      </c>
      <c r="F25" s="60">
        <v>48.9</v>
      </c>
      <c r="G25" s="60">
        <v>7.41</v>
      </c>
      <c r="H25" s="21">
        <f>F25*G25</f>
        <v>362.35</v>
      </c>
      <c r="I25" s="104"/>
      <c r="J25" s="104">
        <f t="shared" si="6"/>
        <v>181.17500000000001</v>
      </c>
      <c r="K25" s="104">
        <f t="shared" si="7"/>
        <v>181.17500000000001</v>
      </c>
      <c r="L25" s="104"/>
      <c r="M25" s="111">
        <f t="shared" si="8"/>
        <v>362.35</v>
      </c>
      <c r="N25" s="21">
        <f t="shared" si="3"/>
        <v>0</v>
      </c>
      <c r="O25" s="21">
        <f t="shared" si="0"/>
        <v>48.21</v>
      </c>
      <c r="P25" s="21">
        <f t="shared" si="0"/>
        <v>48.21</v>
      </c>
      <c r="Q25" s="21">
        <f t="shared" si="0"/>
        <v>0</v>
      </c>
      <c r="R25" s="125">
        <f t="shared" si="0"/>
        <v>96.42</v>
      </c>
      <c r="S25" s="104">
        <f t="shared" si="4"/>
        <v>0</v>
      </c>
      <c r="T25" s="104">
        <f t="shared" si="5"/>
        <v>229.38499999999999</v>
      </c>
      <c r="U25" s="104">
        <f t="shared" si="1"/>
        <v>229.38499999999999</v>
      </c>
      <c r="V25" s="104">
        <f t="shared" si="1"/>
        <v>0</v>
      </c>
      <c r="W25" s="111">
        <f t="shared" si="1"/>
        <v>458.77</v>
      </c>
      <c r="X25" s="137"/>
      <c r="Y25" s="137"/>
      <c r="Z25" s="137"/>
      <c r="AA25" s="137"/>
      <c r="AD25" s="21"/>
      <c r="AE25" s="21">
        <f>0.5*1.2661*H25</f>
        <v>229.39</v>
      </c>
      <c r="AF25" s="21">
        <f>AE25</f>
        <v>229.39</v>
      </c>
      <c r="AG25" s="21"/>
    </row>
    <row r="26" spans="1:33" s="190" customFormat="1" ht="12.75" thickBot="1" x14ac:dyDescent="0.3">
      <c r="A26" s="55"/>
      <c r="B26" s="55"/>
      <c r="C26" s="55"/>
      <c r="D26" s="56" t="s">
        <v>33</v>
      </c>
      <c r="E26" s="55"/>
      <c r="F26" s="189" t="s">
        <v>16</v>
      </c>
      <c r="G26" s="238">
        <f>SUM(H24:H25)</f>
        <v>3815.75</v>
      </c>
      <c r="H26" s="238"/>
      <c r="I26" s="100"/>
      <c r="J26" s="100"/>
      <c r="K26" s="100"/>
      <c r="L26" s="100"/>
      <c r="M26" s="110"/>
      <c r="N26" s="21">
        <f t="shared" ref="N26:N27" si="19">0.2661*I26</f>
        <v>0</v>
      </c>
      <c r="O26" s="21">
        <f t="shared" si="0"/>
        <v>0</v>
      </c>
      <c r="P26" s="21">
        <f t="shared" si="0"/>
        <v>0</v>
      </c>
      <c r="Q26" s="21">
        <f t="shared" si="0"/>
        <v>0</v>
      </c>
      <c r="R26" s="125">
        <f t="shared" si="0"/>
        <v>0</v>
      </c>
      <c r="S26" s="104">
        <f t="shared" si="4"/>
        <v>0</v>
      </c>
      <c r="T26" s="104">
        <f t="shared" si="5"/>
        <v>0</v>
      </c>
      <c r="U26" s="104">
        <f t="shared" si="1"/>
        <v>0</v>
      </c>
      <c r="V26" s="104">
        <f t="shared" si="1"/>
        <v>0</v>
      </c>
      <c r="W26" s="111">
        <f t="shared" si="1"/>
        <v>0</v>
      </c>
      <c r="X26" s="134"/>
      <c r="Y26" s="134"/>
      <c r="Z26" s="134"/>
      <c r="AA26" s="134"/>
      <c r="AD26" s="191">
        <f>1.2661*G26</f>
        <v>4831.12</v>
      </c>
      <c r="AE26" s="191">
        <f>SUM(AE24:AE25)</f>
        <v>2415.56</v>
      </c>
      <c r="AF26" s="191">
        <f>SUM(AF24:AF25)</f>
        <v>2415.56</v>
      </c>
      <c r="AG26" s="191">
        <f>AE26+AF26</f>
        <v>4831.12</v>
      </c>
    </row>
    <row r="27" spans="1:33" s="12" customFormat="1" ht="31.15" customHeight="1" thickBot="1" x14ac:dyDescent="0.3">
      <c r="A27" s="41">
        <v>4</v>
      </c>
      <c r="B27" s="42"/>
      <c r="C27" s="42"/>
      <c r="D27" s="43" t="s">
        <v>114</v>
      </c>
      <c r="E27" s="42"/>
      <c r="F27" s="187"/>
      <c r="G27" s="187"/>
      <c r="H27" s="188"/>
      <c r="I27" s="105">
        <f>SUM(I23:I23)</f>
        <v>74.3</v>
      </c>
      <c r="J27" s="105">
        <f>SUM(J23:J23)</f>
        <v>0</v>
      </c>
      <c r="K27" s="105">
        <f>SUM(K23:K23)</f>
        <v>0</v>
      </c>
      <c r="L27" s="105">
        <f>SUM(L23:L23)</f>
        <v>0</v>
      </c>
      <c r="M27" s="105">
        <f>SUM(M23:M23)</f>
        <v>74.3</v>
      </c>
      <c r="N27" s="125">
        <f t="shared" si="19"/>
        <v>19.77</v>
      </c>
      <c r="O27" s="125">
        <f t="shared" si="0"/>
        <v>0</v>
      </c>
      <c r="P27" s="125">
        <f t="shared" si="0"/>
        <v>0</v>
      </c>
      <c r="Q27" s="125">
        <f t="shared" si="0"/>
        <v>0</v>
      </c>
      <c r="R27" s="125">
        <f t="shared" si="0"/>
        <v>19.77</v>
      </c>
      <c r="S27" s="111">
        <f t="shared" si="4"/>
        <v>94.07</v>
      </c>
      <c r="T27" s="111">
        <f t="shared" si="5"/>
        <v>0</v>
      </c>
      <c r="U27" s="111">
        <f t="shared" si="1"/>
        <v>0</v>
      </c>
      <c r="V27" s="111">
        <f t="shared" si="1"/>
        <v>0</v>
      </c>
      <c r="W27" s="111">
        <f t="shared" si="1"/>
        <v>94.07</v>
      </c>
      <c r="X27" s="138" t="e">
        <f>S27/$W$69</f>
        <v>#REF!</v>
      </c>
      <c r="Y27" s="138" t="e">
        <f>T27/$W$69</f>
        <v>#REF!</v>
      </c>
      <c r="Z27" s="138" t="e">
        <f>U27/$W$69</f>
        <v>#REF!</v>
      </c>
      <c r="AA27" s="138" t="e">
        <f>V27/$W$69</f>
        <v>#REF!</v>
      </c>
      <c r="AB27" s="143"/>
      <c r="AD27" s="94"/>
      <c r="AE27" s="94"/>
      <c r="AF27" s="94"/>
      <c r="AG27" s="94"/>
    </row>
    <row r="28" spans="1:33" s="192" customFormat="1" ht="16.5" customHeight="1" x14ac:dyDescent="0.25">
      <c r="A28" s="199" t="s">
        <v>40</v>
      </c>
      <c r="D28" s="194" t="s">
        <v>140</v>
      </c>
      <c r="F28" s="200"/>
      <c r="G28" s="200"/>
      <c r="H28" s="191"/>
      <c r="I28" s="100"/>
      <c r="J28" s="100"/>
      <c r="K28" s="100"/>
      <c r="L28" s="100"/>
      <c r="M28" s="110"/>
      <c r="N28" s="191"/>
      <c r="O28" s="191"/>
      <c r="P28" s="191"/>
      <c r="Q28" s="191"/>
      <c r="R28" s="94"/>
      <c r="S28" s="100"/>
      <c r="T28" s="100"/>
      <c r="U28" s="100"/>
      <c r="V28" s="100"/>
      <c r="W28" s="110"/>
      <c r="X28" s="134"/>
      <c r="Y28" s="134"/>
      <c r="Z28" s="134"/>
      <c r="AA28" s="134"/>
      <c r="AD28" s="191"/>
      <c r="AE28" s="191"/>
      <c r="AF28" s="191"/>
      <c r="AG28" s="191"/>
    </row>
    <row r="29" spans="1:33" s="23" customFormat="1" ht="26.25" customHeight="1" x14ac:dyDescent="0.25">
      <c r="A29" s="58" t="s">
        <v>141</v>
      </c>
      <c r="B29" s="23" t="s">
        <v>25</v>
      </c>
      <c r="C29" s="23" t="s">
        <v>115</v>
      </c>
      <c r="D29" s="33" t="s">
        <v>116</v>
      </c>
      <c r="E29" s="23" t="s">
        <v>9</v>
      </c>
      <c r="F29" s="60">
        <v>1</v>
      </c>
      <c r="G29" s="60">
        <v>379.98</v>
      </c>
      <c r="H29" s="21">
        <f>F29*G29</f>
        <v>379.98</v>
      </c>
      <c r="I29" s="104"/>
      <c r="J29" s="104">
        <f>H29/2</f>
        <v>189.99</v>
      </c>
      <c r="K29" s="104">
        <f>H29/2</f>
        <v>189.99</v>
      </c>
      <c r="L29" s="104"/>
      <c r="M29" s="111">
        <f>SUM(I29:L29)</f>
        <v>379.98</v>
      </c>
      <c r="N29" s="21">
        <f>0.2661*I29</f>
        <v>0</v>
      </c>
      <c r="O29" s="21">
        <f>0.2661*J29</f>
        <v>50.56</v>
      </c>
      <c r="P29" s="21">
        <f>0.2661*K29</f>
        <v>50.56</v>
      </c>
      <c r="Q29" s="21">
        <f>0.2661*L29</f>
        <v>0</v>
      </c>
      <c r="R29" s="125">
        <f>0.2661*M29</f>
        <v>101.11</v>
      </c>
      <c r="S29" s="104">
        <f>I29+N29</f>
        <v>0</v>
      </c>
      <c r="T29" s="104">
        <f>J29+O29</f>
        <v>240.55</v>
      </c>
      <c r="U29" s="104">
        <f>K29+P29</f>
        <v>240.55</v>
      </c>
      <c r="V29" s="104">
        <f>L29+Q29</f>
        <v>0</v>
      </c>
      <c r="W29" s="111">
        <f>M29+R29</f>
        <v>481.09</v>
      </c>
      <c r="X29" s="137"/>
      <c r="Y29" s="137"/>
      <c r="Z29" s="137"/>
      <c r="AA29" s="137"/>
      <c r="AD29" s="21"/>
      <c r="AE29" s="21">
        <f>1.2661*H29</f>
        <v>481.09</v>
      </c>
      <c r="AF29" s="21"/>
      <c r="AG29" s="21"/>
    </row>
    <row r="30" spans="1:33" s="23" customFormat="1" ht="15" customHeight="1" x14ac:dyDescent="0.25">
      <c r="A30" s="58" t="s">
        <v>142</v>
      </c>
      <c r="B30" s="23" t="s">
        <v>25</v>
      </c>
      <c r="C30" s="80" t="s">
        <v>117</v>
      </c>
      <c r="D30" s="33" t="s">
        <v>118</v>
      </c>
      <c r="E30" s="23" t="s">
        <v>119</v>
      </c>
      <c r="F30" s="60">
        <v>1</v>
      </c>
      <c r="G30" s="60">
        <v>41.85</v>
      </c>
      <c r="H30" s="21">
        <f t="shared" ref="H30:H58" si="20">F30*G30</f>
        <v>41.85</v>
      </c>
      <c r="I30" s="104"/>
      <c r="J30" s="104">
        <f t="shared" si="6"/>
        <v>20.925000000000001</v>
      </c>
      <c r="K30" s="104">
        <f t="shared" si="7"/>
        <v>20.925000000000001</v>
      </c>
      <c r="L30" s="104"/>
      <c r="M30" s="111">
        <f t="shared" si="8"/>
        <v>41.85</v>
      </c>
      <c r="N30" s="21">
        <f t="shared" si="3"/>
        <v>0</v>
      </c>
      <c r="O30" s="21">
        <f t="shared" si="0"/>
        <v>5.57</v>
      </c>
      <c r="P30" s="21">
        <f t="shared" si="0"/>
        <v>5.57</v>
      </c>
      <c r="Q30" s="21">
        <f t="shared" si="0"/>
        <v>0</v>
      </c>
      <c r="R30" s="125">
        <f t="shared" si="0"/>
        <v>11.14</v>
      </c>
      <c r="S30" s="104">
        <f t="shared" si="4"/>
        <v>0</v>
      </c>
      <c r="T30" s="104">
        <f t="shared" si="5"/>
        <v>26.495000000000001</v>
      </c>
      <c r="U30" s="104">
        <f t="shared" si="1"/>
        <v>26.495000000000001</v>
      </c>
      <c r="V30" s="104">
        <f t="shared" si="1"/>
        <v>0</v>
      </c>
      <c r="W30" s="111">
        <f t="shared" si="1"/>
        <v>52.99</v>
      </c>
      <c r="X30" s="137"/>
      <c r="Y30" s="137"/>
      <c r="Z30" s="137"/>
      <c r="AA30" s="137"/>
      <c r="AD30" s="21"/>
      <c r="AE30" s="21">
        <f t="shared" ref="AE30:AE46" si="21">1.2661*H30</f>
        <v>52.99</v>
      </c>
      <c r="AF30" s="21"/>
      <c r="AG30" s="21"/>
    </row>
    <row r="31" spans="1:33" s="192" customFormat="1" ht="15.75" customHeight="1" x14ac:dyDescent="0.25">
      <c r="A31" s="199" t="s">
        <v>41</v>
      </c>
      <c r="C31" s="201"/>
      <c r="D31" s="194" t="s">
        <v>143</v>
      </c>
      <c r="F31" s="200"/>
      <c r="G31" s="200"/>
      <c r="H31" s="21"/>
      <c r="I31" s="100"/>
      <c r="J31" s="100"/>
      <c r="K31" s="100"/>
      <c r="L31" s="100"/>
      <c r="M31" s="110"/>
      <c r="N31" s="191"/>
      <c r="O31" s="191"/>
      <c r="P31" s="191"/>
      <c r="Q31" s="191"/>
      <c r="R31" s="94"/>
      <c r="S31" s="100"/>
      <c r="T31" s="100"/>
      <c r="U31" s="100"/>
      <c r="V31" s="100"/>
      <c r="W31" s="110"/>
      <c r="X31" s="134"/>
      <c r="Y31" s="134"/>
      <c r="Z31" s="134"/>
      <c r="AA31" s="134"/>
      <c r="AD31" s="191"/>
      <c r="AE31" s="21"/>
      <c r="AF31" s="191"/>
      <c r="AG31" s="191"/>
    </row>
    <row r="32" spans="1:33" s="23" customFormat="1" ht="15.75" customHeight="1" x14ac:dyDescent="0.25">
      <c r="A32" s="58" t="s">
        <v>144</v>
      </c>
      <c r="B32" s="23" t="s">
        <v>25</v>
      </c>
      <c r="C32" s="23" t="s">
        <v>120</v>
      </c>
      <c r="D32" s="33" t="s">
        <v>200</v>
      </c>
      <c r="E32" s="23" t="s">
        <v>9</v>
      </c>
      <c r="F32" s="60">
        <v>1</v>
      </c>
      <c r="G32" s="60">
        <v>88.48</v>
      </c>
      <c r="H32" s="21">
        <f t="shared" si="20"/>
        <v>88.48</v>
      </c>
      <c r="I32" s="104"/>
      <c r="J32" s="104"/>
      <c r="K32" s="104"/>
      <c r="L32" s="104">
        <f>H32</f>
        <v>88.48</v>
      </c>
      <c r="M32" s="111">
        <f t="shared" si="8"/>
        <v>88.48</v>
      </c>
      <c r="N32" s="21">
        <f t="shared" si="3"/>
        <v>0</v>
      </c>
      <c r="O32" s="21">
        <f t="shared" si="0"/>
        <v>0</v>
      </c>
      <c r="P32" s="21">
        <f t="shared" si="0"/>
        <v>0</v>
      </c>
      <c r="Q32" s="21">
        <f t="shared" si="0"/>
        <v>23.54</v>
      </c>
      <c r="R32" s="125">
        <f t="shared" si="0"/>
        <v>23.54</v>
      </c>
      <c r="S32" s="104">
        <f t="shared" si="4"/>
        <v>0</v>
      </c>
      <c r="T32" s="104">
        <f t="shared" si="5"/>
        <v>0</v>
      </c>
      <c r="U32" s="104">
        <f t="shared" si="1"/>
        <v>0</v>
      </c>
      <c r="V32" s="104">
        <f t="shared" si="1"/>
        <v>112.02</v>
      </c>
      <c r="W32" s="111">
        <f t="shared" si="1"/>
        <v>112.02</v>
      </c>
      <c r="X32" s="137"/>
      <c r="Y32" s="137"/>
      <c r="Z32" s="137"/>
      <c r="AA32" s="137"/>
      <c r="AD32" s="21"/>
      <c r="AE32" s="21">
        <f t="shared" si="21"/>
        <v>112.02</v>
      </c>
      <c r="AF32" s="21"/>
      <c r="AG32" s="21"/>
    </row>
    <row r="33" spans="1:33" s="23" customFormat="1" ht="15.75" customHeight="1" x14ac:dyDescent="0.25">
      <c r="A33" s="58" t="s">
        <v>145</v>
      </c>
      <c r="B33" s="23" t="s">
        <v>25</v>
      </c>
      <c r="C33" s="23" t="s">
        <v>121</v>
      </c>
      <c r="D33" s="33" t="s">
        <v>201</v>
      </c>
      <c r="E33" s="23" t="s">
        <v>9</v>
      </c>
      <c r="F33" s="60">
        <v>3</v>
      </c>
      <c r="G33" s="60">
        <v>37</v>
      </c>
      <c r="H33" s="21">
        <f t="shared" si="20"/>
        <v>111</v>
      </c>
      <c r="I33" s="104"/>
      <c r="J33" s="104"/>
      <c r="K33" s="104"/>
      <c r="L33" s="104">
        <f>H33</f>
        <v>111</v>
      </c>
      <c r="M33" s="111">
        <f t="shared" si="8"/>
        <v>111</v>
      </c>
      <c r="N33" s="21">
        <f t="shared" si="3"/>
        <v>0</v>
      </c>
      <c r="O33" s="21">
        <f t="shared" si="0"/>
        <v>0</v>
      </c>
      <c r="P33" s="21">
        <f t="shared" si="0"/>
        <v>0</v>
      </c>
      <c r="Q33" s="21">
        <f t="shared" si="0"/>
        <v>29.54</v>
      </c>
      <c r="R33" s="125">
        <f t="shared" si="0"/>
        <v>29.54</v>
      </c>
      <c r="S33" s="104">
        <f t="shared" si="4"/>
        <v>0</v>
      </c>
      <c r="T33" s="104">
        <f t="shared" si="5"/>
        <v>0</v>
      </c>
      <c r="U33" s="104">
        <f t="shared" si="1"/>
        <v>0</v>
      </c>
      <c r="V33" s="104">
        <f t="shared" si="1"/>
        <v>140.54</v>
      </c>
      <c r="W33" s="111">
        <f t="shared" si="1"/>
        <v>140.54</v>
      </c>
      <c r="X33" s="137"/>
      <c r="Y33" s="137"/>
      <c r="Z33" s="137"/>
      <c r="AA33" s="137"/>
      <c r="AD33" s="21"/>
      <c r="AE33" s="21">
        <f t="shared" si="21"/>
        <v>140.54</v>
      </c>
      <c r="AF33" s="21"/>
      <c r="AG33" s="21"/>
    </row>
    <row r="34" spans="1:33" s="23" customFormat="1" ht="24" customHeight="1" x14ac:dyDescent="0.25">
      <c r="A34" s="58" t="s">
        <v>146</v>
      </c>
      <c r="B34" s="23" t="s">
        <v>25</v>
      </c>
      <c r="C34" s="23" t="s">
        <v>122</v>
      </c>
      <c r="D34" s="33" t="s">
        <v>202</v>
      </c>
      <c r="E34" s="23" t="s">
        <v>9</v>
      </c>
      <c r="F34" s="60">
        <v>1</v>
      </c>
      <c r="G34" s="60">
        <v>135.47</v>
      </c>
      <c r="H34" s="21">
        <f t="shared" si="20"/>
        <v>135.47</v>
      </c>
      <c r="I34" s="104"/>
      <c r="J34" s="104">
        <f t="shared" ref="J34:J58" si="22">H34/2</f>
        <v>67.734999999999999</v>
      </c>
      <c r="K34" s="104">
        <f t="shared" ref="K34:K58" si="23">H34/2</f>
        <v>67.734999999999999</v>
      </c>
      <c r="L34" s="104"/>
      <c r="M34" s="111">
        <f t="shared" si="8"/>
        <v>135.47</v>
      </c>
      <c r="N34" s="21">
        <f t="shared" si="3"/>
        <v>0</v>
      </c>
      <c r="O34" s="21">
        <f t="shared" si="3"/>
        <v>18.02</v>
      </c>
      <c r="P34" s="21">
        <f t="shared" si="3"/>
        <v>18.02</v>
      </c>
      <c r="Q34" s="21">
        <f t="shared" si="3"/>
        <v>0</v>
      </c>
      <c r="R34" s="125">
        <f t="shared" si="3"/>
        <v>36.049999999999997</v>
      </c>
      <c r="S34" s="104">
        <f t="shared" si="4"/>
        <v>0</v>
      </c>
      <c r="T34" s="104">
        <f t="shared" si="5"/>
        <v>85.754999999999995</v>
      </c>
      <c r="U34" s="104">
        <f t="shared" si="5"/>
        <v>85.754999999999995</v>
      </c>
      <c r="V34" s="104">
        <f t="shared" si="5"/>
        <v>0</v>
      </c>
      <c r="W34" s="111">
        <f t="shared" si="5"/>
        <v>171.52</v>
      </c>
      <c r="X34" s="137"/>
      <c r="Y34" s="137"/>
      <c r="Z34" s="137"/>
      <c r="AA34" s="137"/>
      <c r="AD34" s="21"/>
      <c r="AE34" s="21">
        <f t="shared" si="21"/>
        <v>171.52</v>
      </c>
      <c r="AF34" s="21"/>
      <c r="AG34" s="21"/>
    </row>
    <row r="35" spans="1:33" s="23" customFormat="1" ht="15.75" customHeight="1" x14ac:dyDescent="0.25">
      <c r="A35" s="58" t="s">
        <v>147</v>
      </c>
      <c r="B35" s="23" t="s">
        <v>25</v>
      </c>
      <c r="C35" s="23" t="s">
        <v>128</v>
      </c>
      <c r="D35" s="33" t="s">
        <v>218</v>
      </c>
      <c r="E35" s="23" t="s">
        <v>9</v>
      </c>
      <c r="F35" s="60">
        <v>3</v>
      </c>
      <c r="G35" s="60">
        <v>62.73</v>
      </c>
      <c r="H35" s="21">
        <f t="shared" si="20"/>
        <v>188.19</v>
      </c>
      <c r="I35" s="104"/>
      <c r="J35" s="104">
        <f>H35/2</f>
        <v>94.094999999999999</v>
      </c>
      <c r="K35" s="104">
        <f>H35/2</f>
        <v>94.094999999999999</v>
      </c>
      <c r="L35" s="104"/>
      <c r="M35" s="111">
        <f>SUM(I35:L35)</f>
        <v>188.19</v>
      </c>
      <c r="N35" s="21">
        <f>0.2661*I35</f>
        <v>0</v>
      </c>
      <c r="O35" s="21">
        <f>0.2661*J35</f>
        <v>25.04</v>
      </c>
      <c r="P35" s="21">
        <f>0.2661*K35</f>
        <v>25.04</v>
      </c>
      <c r="Q35" s="21">
        <f>0.2661*L35</f>
        <v>0</v>
      </c>
      <c r="R35" s="125">
        <f>0.2661*M35</f>
        <v>50.08</v>
      </c>
      <c r="S35" s="104">
        <f>I35+N35</f>
        <v>0</v>
      </c>
      <c r="T35" s="104">
        <f>J35+O35</f>
        <v>119.13500000000001</v>
      </c>
      <c r="U35" s="104">
        <f>K35+P35</f>
        <v>119.13500000000001</v>
      </c>
      <c r="V35" s="104">
        <f>L35+Q35</f>
        <v>0</v>
      </c>
      <c r="W35" s="111">
        <f>M35+R35</f>
        <v>238.27</v>
      </c>
      <c r="X35" s="137"/>
      <c r="Y35" s="137"/>
      <c r="Z35" s="137"/>
      <c r="AA35" s="137"/>
      <c r="AD35" s="21"/>
      <c r="AE35" s="21">
        <f t="shared" si="21"/>
        <v>238.27</v>
      </c>
      <c r="AF35" s="21"/>
      <c r="AG35" s="21"/>
    </row>
    <row r="36" spans="1:33" s="192" customFormat="1" ht="15.75" customHeight="1" x14ac:dyDescent="0.25">
      <c r="A36" s="199" t="s">
        <v>42</v>
      </c>
      <c r="D36" s="194" t="s">
        <v>148</v>
      </c>
      <c r="F36" s="200"/>
      <c r="G36" s="200"/>
      <c r="H36" s="21"/>
      <c r="I36" s="100"/>
      <c r="J36" s="100"/>
      <c r="K36" s="100"/>
      <c r="L36" s="100"/>
      <c r="M36" s="110"/>
      <c r="N36" s="191"/>
      <c r="O36" s="191"/>
      <c r="P36" s="191"/>
      <c r="Q36" s="191"/>
      <c r="R36" s="94"/>
      <c r="S36" s="100"/>
      <c r="T36" s="100"/>
      <c r="U36" s="100"/>
      <c r="V36" s="100"/>
      <c r="W36" s="110"/>
      <c r="X36" s="134"/>
      <c r="Y36" s="134"/>
      <c r="Z36" s="134"/>
      <c r="AA36" s="134"/>
      <c r="AD36" s="191"/>
      <c r="AE36" s="21"/>
      <c r="AF36" s="191"/>
      <c r="AG36" s="191"/>
    </row>
    <row r="37" spans="1:33" s="23" customFormat="1" ht="15.75" customHeight="1" x14ac:dyDescent="0.25">
      <c r="A37" s="58" t="s">
        <v>149</v>
      </c>
      <c r="B37" s="23" t="s">
        <v>25</v>
      </c>
      <c r="C37" s="80" t="s">
        <v>123</v>
      </c>
      <c r="D37" s="33" t="s">
        <v>124</v>
      </c>
      <c r="E37" s="23" t="s">
        <v>8</v>
      </c>
      <c r="F37" s="60">
        <v>30</v>
      </c>
      <c r="G37" s="60">
        <v>24.06</v>
      </c>
      <c r="H37" s="21">
        <f t="shared" si="20"/>
        <v>721.8</v>
      </c>
      <c r="I37" s="104"/>
      <c r="J37" s="104">
        <f t="shared" si="22"/>
        <v>360.9</v>
      </c>
      <c r="K37" s="104">
        <f t="shared" si="23"/>
        <v>360.9</v>
      </c>
      <c r="L37" s="104"/>
      <c r="M37" s="111">
        <f t="shared" si="8"/>
        <v>721.8</v>
      </c>
      <c r="N37" s="21">
        <f t="shared" si="3"/>
        <v>0</v>
      </c>
      <c r="O37" s="21">
        <f t="shared" si="3"/>
        <v>96.04</v>
      </c>
      <c r="P37" s="21">
        <f t="shared" si="3"/>
        <v>96.04</v>
      </c>
      <c r="Q37" s="21">
        <f t="shared" si="3"/>
        <v>0</v>
      </c>
      <c r="R37" s="125">
        <f t="shared" si="3"/>
        <v>192.07</v>
      </c>
      <c r="S37" s="104">
        <f t="shared" si="4"/>
        <v>0</v>
      </c>
      <c r="T37" s="104">
        <f t="shared" si="5"/>
        <v>456.94</v>
      </c>
      <c r="U37" s="104">
        <f t="shared" si="5"/>
        <v>456.94</v>
      </c>
      <c r="V37" s="104">
        <f t="shared" si="5"/>
        <v>0</v>
      </c>
      <c r="W37" s="111">
        <f t="shared" si="5"/>
        <v>913.87</v>
      </c>
      <c r="X37" s="137"/>
      <c r="Y37" s="137"/>
      <c r="Z37" s="137"/>
      <c r="AA37" s="137"/>
      <c r="AD37" s="21"/>
      <c r="AE37" s="21">
        <f t="shared" si="21"/>
        <v>913.87</v>
      </c>
      <c r="AF37" s="21"/>
      <c r="AG37" s="21"/>
    </row>
    <row r="38" spans="1:33" s="23" customFormat="1" ht="15.75" customHeight="1" x14ac:dyDescent="0.25">
      <c r="A38" s="58" t="s">
        <v>150</v>
      </c>
      <c r="B38" s="23" t="s">
        <v>25</v>
      </c>
      <c r="C38" s="23" t="s">
        <v>126</v>
      </c>
      <c r="D38" s="33" t="s">
        <v>125</v>
      </c>
      <c r="E38" s="23" t="s">
        <v>8</v>
      </c>
      <c r="F38" s="60">
        <v>90</v>
      </c>
      <c r="G38" s="60">
        <v>10.48</v>
      </c>
      <c r="H38" s="21">
        <f t="shared" si="20"/>
        <v>943.2</v>
      </c>
      <c r="I38" s="104"/>
      <c r="J38" s="104">
        <f t="shared" si="22"/>
        <v>471.6</v>
      </c>
      <c r="K38" s="104">
        <f t="shared" si="23"/>
        <v>471.6</v>
      </c>
      <c r="L38" s="104"/>
      <c r="M38" s="111">
        <f t="shared" si="8"/>
        <v>943.2</v>
      </c>
      <c r="N38" s="21">
        <f t="shared" si="3"/>
        <v>0</v>
      </c>
      <c r="O38" s="21">
        <f t="shared" si="3"/>
        <v>125.49</v>
      </c>
      <c r="P38" s="21">
        <f t="shared" si="3"/>
        <v>125.49</v>
      </c>
      <c r="Q38" s="21">
        <f t="shared" si="3"/>
        <v>0</v>
      </c>
      <c r="R38" s="125">
        <f t="shared" si="3"/>
        <v>250.99</v>
      </c>
      <c r="S38" s="104">
        <f t="shared" si="4"/>
        <v>0</v>
      </c>
      <c r="T38" s="104">
        <f t="shared" si="5"/>
        <v>597.09</v>
      </c>
      <c r="U38" s="104">
        <f t="shared" si="5"/>
        <v>597.09</v>
      </c>
      <c r="V38" s="104">
        <f t="shared" si="5"/>
        <v>0</v>
      </c>
      <c r="W38" s="111">
        <f t="shared" si="5"/>
        <v>1194.19</v>
      </c>
      <c r="X38" s="137"/>
      <c r="Y38" s="137"/>
      <c r="Z38" s="137"/>
      <c r="AA38" s="137"/>
      <c r="AD38" s="21"/>
      <c r="AE38" s="21">
        <f t="shared" si="21"/>
        <v>1194.19</v>
      </c>
      <c r="AF38" s="21"/>
      <c r="AG38" s="21"/>
    </row>
    <row r="39" spans="1:33" s="23" customFormat="1" ht="28.5" customHeight="1" x14ac:dyDescent="0.25">
      <c r="A39" s="58" t="s">
        <v>151</v>
      </c>
      <c r="B39" s="23" t="s">
        <v>25</v>
      </c>
      <c r="C39" s="23" t="s">
        <v>138</v>
      </c>
      <c r="D39" s="33" t="s">
        <v>139</v>
      </c>
      <c r="E39" s="23" t="s">
        <v>9</v>
      </c>
      <c r="F39" s="60">
        <v>4</v>
      </c>
      <c r="G39" s="60">
        <v>17.579999999999998</v>
      </c>
      <c r="H39" s="21">
        <f t="shared" si="20"/>
        <v>70.319999999999993</v>
      </c>
      <c r="I39" s="104"/>
      <c r="J39" s="104">
        <f>H39/2</f>
        <v>35.159999999999997</v>
      </c>
      <c r="K39" s="104">
        <f>H39/2</f>
        <v>35.159999999999997</v>
      </c>
      <c r="L39" s="104"/>
      <c r="M39" s="111">
        <f>SUM(I39:L39)</f>
        <v>70.319999999999993</v>
      </c>
      <c r="N39" s="21"/>
      <c r="O39" s="21">
        <f>0.2661*J39</f>
        <v>9.36</v>
      </c>
      <c r="P39" s="21">
        <f>0.2661*K39</f>
        <v>9.36</v>
      </c>
      <c r="Q39" s="21"/>
      <c r="R39" s="125">
        <f>0.2661*M39</f>
        <v>18.71</v>
      </c>
      <c r="S39" s="104"/>
      <c r="T39" s="104">
        <f>J39+O39</f>
        <v>44.52</v>
      </c>
      <c r="U39" s="104">
        <f>K39+P39</f>
        <v>44.52</v>
      </c>
      <c r="V39" s="104"/>
      <c r="W39" s="111">
        <f>M39+R39</f>
        <v>89.03</v>
      </c>
      <c r="X39" s="137"/>
      <c r="Y39" s="137"/>
      <c r="Z39" s="137"/>
      <c r="AA39" s="137"/>
      <c r="AD39" s="21"/>
      <c r="AE39" s="21">
        <f t="shared" si="21"/>
        <v>89.03</v>
      </c>
      <c r="AF39" s="21"/>
      <c r="AG39" s="21"/>
    </row>
    <row r="40" spans="1:33" s="192" customFormat="1" ht="16.5" customHeight="1" x14ac:dyDescent="0.25">
      <c r="A40" s="199" t="s">
        <v>43</v>
      </c>
      <c r="D40" s="194" t="s">
        <v>152</v>
      </c>
      <c r="F40" s="200"/>
      <c r="G40" s="200"/>
      <c r="H40" s="21"/>
      <c r="I40" s="100"/>
      <c r="J40" s="100"/>
      <c r="K40" s="100"/>
      <c r="L40" s="100"/>
      <c r="M40" s="110"/>
      <c r="N40" s="191"/>
      <c r="O40" s="191"/>
      <c r="P40" s="191"/>
      <c r="Q40" s="191"/>
      <c r="R40" s="94"/>
      <c r="S40" s="100"/>
      <c r="T40" s="100"/>
      <c r="U40" s="100"/>
      <c r="V40" s="100"/>
      <c r="W40" s="110"/>
      <c r="X40" s="134"/>
      <c r="Y40" s="134"/>
      <c r="Z40" s="134"/>
      <c r="AA40" s="134"/>
      <c r="AD40" s="191"/>
      <c r="AE40" s="21"/>
      <c r="AF40" s="191"/>
      <c r="AG40" s="191"/>
    </row>
    <row r="41" spans="1:33" s="23" customFormat="1" ht="26.25" customHeight="1" x14ac:dyDescent="0.25">
      <c r="A41" s="58" t="s">
        <v>154</v>
      </c>
      <c r="B41" s="23" t="s">
        <v>25</v>
      </c>
      <c r="C41" s="23" t="s">
        <v>127</v>
      </c>
      <c r="D41" s="33" t="s">
        <v>153</v>
      </c>
      <c r="E41" s="23" t="s">
        <v>8</v>
      </c>
      <c r="F41" s="60">
        <v>390</v>
      </c>
      <c r="G41" s="60">
        <v>1.61</v>
      </c>
      <c r="H41" s="21">
        <f t="shared" si="20"/>
        <v>627.9</v>
      </c>
      <c r="I41" s="104"/>
      <c r="J41" s="104">
        <f t="shared" si="22"/>
        <v>313.95</v>
      </c>
      <c r="K41" s="104">
        <f t="shared" si="23"/>
        <v>313.95</v>
      </c>
      <c r="L41" s="104"/>
      <c r="M41" s="111">
        <f t="shared" si="8"/>
        <v>627.9</v>
      </c>
      <c r="N41" s="21">
        <f t="shared" si="3"/>
        <v>0</v>
      </c>
      <c r="O41" s="21">
        <f t="shared" si="3"/>
        <v>83.54</v>
      </c>
      <c r="P41" s="21">
        <f t="shared" si="3"/>
        <v>83.54</v>
      </c>
      <c r="Q41" s="21">
        <f t="shared" si="3"/>
        <v>0</v>
      </c>
      <c r="R41" s="125">
        <f t="shared" si="3"/>
        <v>167.08</v>
      </c>
      <c r="S41" s="104">
        <f t="shared" si="4"/>
        <v>0</v>
      </c>
      <c r="T41" s="104">
        <f t="shared" si="5"/>
        <v>397.49</v>
      </c>
      <c r="U41" s="104">
        <f t="shared" si="5"/>
        <v>397.49</v>
      </c>
      <c r="V41" s="104">
        <f t="shared" si="5"/>
        <v>0</v>
      </c>
      <c r="W41" s="111">
        <f t="shared" si="5"/>
        <v>794.98</v>
      </c>
      <c r="X41" s="137"/>
      <c r="Y41" s="137"/>
      <c r="Z41" s="137"/>
      <c r="AA41" s="137"/>
      <c r="AD41" s="21"/>
      <c r="AE41" s="21">
        <f t="shared" si="21"/>
        <v>794.98</v>
      </c>
      <c r="AF41" s="21"/>
      <c r="AG41" s="21"/>
    </row>
    <row r="42" spans="1:33" s="192" customFormat="1" ht="15.75" customHeight="1" x14ac:dyDescent="0.25">
      <c r="A42" s="199" t="s">
        <v>44</v>
      </c>
      <c r="D42" s="194" t="s">
        <v>155</v>
      </c>
      <c r="F42" s="200"/>
      <c r="G42" s="200"/>
      <c r="H42" s="21"/>
      <c r="I42" s="100"/>
      <c r="J42" s="100"/>
      <c r="K42" s="100"/>
      <c r="L42" s="100"/>
      <c r="M42" s="110"/>
      <c r="N42" s="191"/>
      <c r="O42" s="191"/>
      <c r="P42" s="191"/>
      <c r="Q42" s="191"/>
      <c r="R42" s="94"/>
      <c r="S42" s="100"/>
      <c r="T42" s="100"/>
      <c r="U42" s="100"/>
      <c r="V42" s="100"/>
      <c r="W42" s="110"/>
      <c r="X42" s="134"/>
      <c r="Y42" s="134"/>
      <c r="Z42" s="134"/>
      <c r="AA42" s="134"/>
      <c r="AD42" s="191"/>
      <c r="AE42" s="21"/>
      <c r="AF42" s="191"/>
      <c r="AG42" s="191"/>
    </row>
    <row r="43" spans="1:33" s="23" customFormat="1" ht="15.75" customHeight="1" x14ac:dyDescent="0.25">
      <c r="A43" s="58" t="s">
        <v>162</v>
      </c>
      <c r="B43" s="23" t="s">
        <v>25</v>
      </c>
      <c r="C43" s="23" t="s">
        <v>156</v>
      </c>
      <c r="D43" s="33" t="s">
        <v>157</v>
      </c>
      <c r="E43" s="23" t="s">
        <v>9</v>
      </c>
      <c r="F43" s="60">
        <v>1</v>
      </c>
      <c r="G43" s="60">
        <v>106.27</v>
      </c>
      <c r="H43" s="21">
        <f t="shared" si="20"/>
        <v>106.27</v>
      </c>
      <c r="I43" s="104"/>
      <c r="J43" s="104"/>
      <c r="K43" s="104"/>
      <c r="L43" s="104"/>
      <c r="M43" s="111"/>
      <c r="N43" s="21"/>
      <c r="O43" s="21"/>
      <c r="P43" s="21"/>
      <c r="Q43" s="21"/>
      <c r="R43" s="125"/>
      <c r="S43" s="104"/>
      <c r="T43" s="104"/>
      <c r="U43" s="104"/>
      <c r="V43" s="104"/>
      <c r="W43" s="111"/>
      <c r="X43" s="137"/>
      <c r="Y43" s="137"/>
      <c r="Z43" s="137"/>
      <c r="AA43" s="137"/>
      <c r="AD43" s="21"/>
      <c r="AE43" s="21">
        <f t="shared" si="21"/>
        <v>134.55000000000001</v>
      </c>
      <c r="AF43" s="21"/>
      <c r="AG43" s="21"/>
    </row>
    <row r="44" spans="1:33" s="23" customFormat="1" ht="15.75" customHeight="1" x14ac:dyDescent="0.25">
      <c r="A44" s="58" t="s">
        <v>163</v>
      </c>
      <c r="B44" s="23" t="s">
        <v>25</v>
      </c>
      <c r="C44" s="23" t="s">
        <v>158</v>
      </c>
      <c r="D44" s="33" t="s">
        <v>159</v>
      </c>
      <c r="E44" s="23" t="s">
        <v>8</v>
      </c>
      <c r="F44" s="60">
        <v>4</v>
      </c>
      <c r="G44" s="60">
        <v>5.61</v>
      </c>
      <c r="H44" s="21">
        <f t="shared" si="20"/>
        <v>22.44</v>
      </c>
      <c r="I44" s="104"/>
      <c r="J44" s="104"/>
      <c r="K44" s="104"/>
      <c r="L44" s="104"/>
      <c r="M44" s="111"/>
      <c r="N44" s="21"/>
      <c r="O44" s="21"/>
      <c r="P44" s="21"/>
      <c r="Q44" s="21"/>
      <c r="R44" s="125"/>
      <c r="S44" s="104"/>
      <c r="T44" s="104"/>
      <c r="U44" s="104"/>
      <c r="V44" s="104"/>
      <c r="W44" s="111"/>
      <c r="X44" s="137"/>
      <c r="Y44" s="137"/>
      <c r="Z44" s="137"/>
      <c r="AA44" s="137"/>
      <c r="AD44" s="21"/>
      <c r="AE44" s="21">
        <f t="shared" si="21"/>
        <v>28.41</v>
      </c>
      <c r="AF44" s="21"/>
      <c r="AG44" s="21"/>
    </row>
    <row r="45" spans="1:33" s="23" customFormat="1" ht="15.75" customHeight="1" x14ac:dyDescent="0.25">
      <c r="A45" s="58" t="s">
        <v>164</v>
      </c>
      <c r="B45" s="23" t="s">
        <v>25</v>
      </c>
      <c r="C45" s="23" t="s">
        <v>160</v>
      </c>
      <c r="D45" s="33" t="s">
        <v>161</v>
      </c>
      <c r="E45" s="23" t="s">
        <v>9</v>
      </c>
      <c r="F45" s="60">
        <v>1</v>
      </c>
      <c r="G45" s="60">
        <v>14.05</v>
      </c>
      <c r="H45" s="21">
        <f t="shared" si="20"/>
        <v>14.05</v>
      </c>
      <c r="I45" s="104"/>
      <c r="J45" s="104"/>
      <c r="K45" s="104"/>
      <c r="L45" s="104"/>
      <c r="M45" s="111"/>
      <c r="N45" s="21"/>
      <c r="O45" s="21"/>
      <c r="P45" s="21"/>
      <c r="Q45" s="21"/>
      <c r="R45" s="125"/>
      <c r="S45" s="104"/>
      <c r="T45" s="104"/>
      <c r="U45" s="104"/>
      <c r="V45" s="104"/>
      <c r="W45" s="111"/>
      <c r="X45" s="137"/>
      <c r="Y45" s="137"/>
      <c r="Z45" s="137"/>
      <c r="AA45" s="137"/>
      <c r="AD45" s="21"/>
      <c r="AE45" s="21">
        <f t="shared" si="21"/>
        <v>17.79</v>
      </c>
      <c r="AF45" s="21"/>
      <c r="AG45" s="21"/>
    </row>
    <row r="46" spans="1:33" s="23" customFormat="1" ht="15.75" customHeight="1" x14ac:dyDescent="0.25">
      <c r="A46" s="58" t="s">
        <v>197</v>
      </c>
      <c r="B46" s="23" t="s">
        <v>25</v>
      </c>
      <c r="C46" s="23" t="s">
        <v>199</v>
      </c>
      <c r="D46" s="33" t="s">
        <v>198</v>
      </c>
      <c r="E46" s="23" t="s">
        <v>119</v>
      </c>
      <c r="F46" s="60">
        <v>1</v>
      </c>
      <c r="G46" s="60">
        <v>2</v>
      </c>
      <c r="H46" s="21">
        <f t="shared" si="20"/>
        <v>2</v>
      </c>
      <c r="I46" s="104"/>
      <c r="J46" s="104"/>
      <c r="K46" s="104"/>
      <c r="L46" s="104"/>
      <c r="M46" s="111"/>
      <c r="N46" s="21"/>
      <c r="O46" s="21"/>
      <c r="P46" s="21"/>
      <c r="Q46" s="21"/>
      <c r="R46" s="125"/>
      <c r="S46" s="104"/>
      <c r="T46" s="104"/>
      <c r="U46" s="104"/>
      <c r="V46" s="104"/>
      <c r="W46" s="111"/>
      <c r="X46" s="137"/>
      <c r="Y46" s="137"/>
      <c r="Z46" s="137"/>
      <c r="AA46" s="137"/>
      <c r="AD46" s="21"/>
      <c r="AE46" s="21">
        <f t="shared" si="21"/>
        <v>2.5299999999999998</v>
      </c>
      <c r="AF46" s="21"/>
      <c r="AG46" s="21"/>
    </row>
    <row r="47" spans="1:33" s="192" customFormat="1" ht="15.75" customHeight="1" x14ac:dyDescent="0.25">
      <c r="A47" s="199" t="s">
        <v>45</v>
      </c>
      <c r="D47" s="194" t="s">
        <v>165</v>
      </c>
      <c r="F47" s="200"/>
      <c r="G47" s="200"/>
      <c r="H47" s="21"/>
      <c r="I47" s="100"/>
      <c r="J47" s="100"/>
      <c r="K47" s="100"/>
      <c r="L47" s="100"/>
      <c r="M47" s="110"/>
      <c r="N47" s="191"/>
      <c r="O47" s="191"/>
      <c r="P47" s="191"/>
      <c r="Q47" s="191"/>
      <c r="R47" s="94"/>
      <c r="S47" s="100"/>
      <c r="T47" s="100"/>
      <c r="U47" s="100"/>
      <c r="V47" s="100"/>
      <c r="W47" s="110"/>
      <c r="X47" s="134"/>
      <c r="Y47" s="134"/>
      <c r="Z47" s="134"/>
      <c r="AA47" s="134"/>
      <c r="AD47" s="191"/>
      <c r="AE47" s="21"/>
      <c r="AF47" s="191"/>
      <c r="AG47" s="191"/>
    </row>
    <row r="48" spans="1:33" s="23" customFormat="1" ht="15.75" customHeight="1" x14ac:dyDescent="0.25">
      <c r="A48" s="58" t="s">
        <v>183</v>
      </c>
      <c r="B48" s="23" t="s">
        <v>25</v>
      </c>
      <c r="C48" s="23" t="s">
        <v>170</v>
      </c>
      <c r="D48" s="33" t="s">
        <v>171</v>
      </c>
      <c r="E48" s="23" t="s">
        <v>26</v>
      </c>
      <c r="F48" s="60">
        <v>0.24</v>
      </c>
      <c r="G48" s="60">
        <v>139.47999999999999</v>
      </c>
      <c r="H48" s="21">
        <f t="shared" si="20"/>
        <v>33.479999999999997</v>
      </c>
      <c r="I48" s="104"/>
      <c r="J48" s="104"/>
      <c r="K48" s="104"/>
      <c r="L48" s="104"/>
      <c r="M48" s="111"/>
      <c r="N48" s="21"/>
      <c r="O48" s="21"/>
      <c r="P48" s="21"/>
      <c r="Q48" s="21"/>
      <c r="R48" s="125"/>
      <c r="S48" s="104"/>
      <c r="T48" s="104"/>
      <c r="U48" s="104"/>
      <c r="V48" s="104"/>
      <c r="W48" s="111"/>
      <c r="X48" s="137"/>
      <c r="Y48" s="137"/>
      <c r="Z48" s="137"/>
      <c r="AA48" s="137"/>
      <c r="AD48" s="21"/>
      <c r="AE48" s="21"/>
      <c r="AF48" s="21">
        <f>1.2661*H48</f>
        <v>42.39</v>
      </c>
      <c r="AG48" s="21"/>
    </row>
    <row r="49" spans="1:33" s="23" customFormat="1" ht="15.75" customHeight="1" x14ac:dyDescent="0.25">
      <c r="A49" s="58" t="s">
        <v>187</v>
      </c>
      <c r="B49" s="23" t="s">
        <v>25</v>
      </c>
      <c r="C49" s="23" t="s">
        <v>166</v>
      </c>
      <c r="D49" s="33" t="s">
        <v>167</v>
      </c>
      <c r="E49" s="23" t="s">
        <v>26</v>
      </c>
      <c r="F49" s="60">
        <v>3.06</v>
      </c>
      <c r="G49" s="60">
        <v>31.7</v>
      </c>
      <c r="H49" s="21">
        <f t="shared" si="20"/>
        <v>97</v>
      </c>
      <c r="I49" s="104"/>
      <c r="J49" s="104"/>
      <c r="K49" s="104"/>
      <c r="L49" s="104"/>
      <c r="M49" s="111"/>
      <c r="N49" s="21"/>
      <c r="O49" s="21"/>
      <c r="P49" s="21"/>
      <c r="Q49" s="21"/>
      <c r="R49" s="125"/>
      <c r="S49" s="104"/>
      <c r="T49" s="104"/>
      <c r="U49" s="104"/>
      <c r="V49" s="104"/>
      <c r="W49" s="111"/>
      <c r="X49" s="137"/>
      <c r="Y49" s="137"/>
      <c r="Z49" s="137"/>
      <c r="AA49" s="137"/>
      <c r="AD49" s="21"/>
      <c r="AE49" s="21"/>
      <c r="AF49" s="21">
        <f t="shared" ref="AF49:AF58" si="24">1.2661*H49</f>
        <v>122.81</v>
      </c>
      <c r="AG49" s="21"/>
    </row>
    <row r="50" spans="1:33" s="23" customFormat="1" ht="15.75" customHeight="1" x14ac:dyDescent="0.25">
      <c r="A50" s="58" t="s">
        <v>184</v>
      </c>
      <c r="B50" s="23" t="s">
        <v>25</v>
      </c>
      <c r="C50" s="23" t="s">
        <v>168</v>
      </c>
      <c r="D50" s="33" t="s">
        <v>169</v>
      </c>
      <c r="E50" s="23" t="s">
        <v>26</v>
      </c>
      <c r="F50" s="60">
        <v>0.43</v>
      </c>
      <c r="G50" s="60">
        <v>106.1</v>
      </c>
      <c r="H50" s="21">
        <f t="shared" si="20"/>
        <v>45.62</v>
      </c>
      <c r="I50" s="104"/>
      <c r="J50" s="104"/>
      <c r="K50" s="104"/>
      <c r="L50" s="104"/>
      <c r="M50" s="111"/>
      <c r="N50" s="21"/>
      <c r="O50" s="21"/>
      <c r="P50" s="21"/>
      <c r="Q50" s="21"/>
      <c r="R50" s="125"/>
      <c r="S50" s="104"/>
      <c r="T50" s="104"/>
      <c r="U50" s="104"/>
      <c r="V50" s="104"/>
      <c r="W50" s="111"/>
      <c r="X50" s="137"/>
      <c r="Y50" s="137"/>
      <c r="Z50" s="137"/>
      <c r="AA50" s="137"/>
      <c r="AD50" s="21"/>
      <c r="AE50" s="21"/>
      <c r="AF50" s="21">
        <f t="shared" si="24"/>
        <v>57.76</v>
      </c>
      <c r="AG50" s="21"/>
    </row>
    <row r="51" spans="1:33" s="23" customFormat="1" ht="15.75" customHeight="1" x14ac:dyDescent="0.25">
      <c r="A51" s="58" t="s">
        <v>186</v>
      </c>
      <c r="B51" s="23" t="s">
        <v>25</v>
      </c>
      <c r="C51" s="23" t="s">
        <v>172</v>
      </c>
      <c r="D51" s="33" t="s">
        <v>173</v>
      </c>
      <c r="E51" s="23" t="s">
        <v>27</v>
      </c>
      <c r="F51" s="60">
        <v>17</v>
      </c>
      <c r="G51" s="60">
        <v>72.84</v>
      </c>
      <c r="H51" s="21">
        <f t="shared" si="20"/>
        <v>1238.28</v>
      </c>
      <c r="I51" s="104"/>
      <c r="J51" s="104"/>
      <c r="K51" s="104"/>
      <c r="L51" s="104"/>
      <c r="M51" s="111"/>
      <c r="N51" s="21"/>
      <c r="O51" s="21"/>
      <c r="P51" s="21"/>
      <c r="Q51" s="21"/>
      <c r="R51" s="125"/>
      <c r="S51" s="104"/>
      <c r="T51" s="104"/>
      <c r="U51" s="104"/>
      <c r="V51" s="104"/>
      <c r="W51" s="111"/>
      <c r="X51" s="137"/>
      <c r="Y51" s="137"/>
      <c r="Z51" s="137"/>
      <c r="AA51" s="137"/>
      <c r="AD51" s="21"/>
      <c r="AE51" s="21"/>
      <c r="AF51" s="21">
        <f t="shared" si="24"/>
        <v>1567.79</v>
      </c>
      <c r="AG51" s="21"/>
    </row>
    <row r="52" spans="1:33" s="23" customFormat="1" ht="15.75" customHeight="1" x14ac:dyDescent="0.25">
      <c r="A52" s="58" t="s">
        <v>188</v>
      </c>
      <c r="B52" s="23" t="s">
        <v>25</v>
      </c>
      <c r="C52" s="23" t="s">
        <v>174</v>
      </c>
      <c r="D52" s="33" t="s">
        <v>175</v>
      </c>
      <c r="E52" s="23" t="s">
        <v>27</v>
      </c>
      <c r="F52" s="60">
        <v>13.6</v>
      </c>
      <c r="G52" s="60">
        <v>4.22</v>
      </c>
      <c r="H52" s="21">
        <f t="shared" si="20"/>
        <v>57.39</v>
      </c>
      <c r="I52" s="104"/>
      <c r="J52" s="104"/>
      <c r="K52" s="104"/>
      <c r="L52" s="104"/>
      <c r="M52" s="111"/>
      <c r="N52" s="21"/>
      <c r="O52" s="21"/>
      <c r="P52" s="21"/>
      <c r="Q52" s="21"/>
      <c r="R52" s="125"/>
      <c r="S52" s="104"/>
      <c r="T52" s="104"/>
      <c r="U52" s="104"/>
      <c r="V52" s="104"/>
      <c r="W52" s="111"/>
      <c r="X52" s="137"/>
      <c r="Y52" s="137"/>
      <c r="Z52" s="137"/>
      <c r="AA52" s="137"/>
      <c r="AD52" s="21"/>
      <c r="AE52" s="21"/>
      <c r="AF52" s="21">
        <f t="shared" si="24"/>
        <v>72.66</v>
      </c>
      <c r="AG52" s="21"/>
    </row>
    <row r="53" spans="1:33" s="23" customFormat="1" ht="15.75" customHeight="1" x14ac:dyDescent="0.25">
      <c r="A53" s="58" t="s">
        <v>189</v>
      </c>
      <c r="B53" s="23" t="s">
        <v>25</v>
      </c>
      <c r="C53" s="23" t="s">
        <v>176</v>
      </c>
      <c r="D53" s="33" t="s">
        <v>177</v>
      </c>
      <c r="E53" s="23" t="s">
        <v>27</v>
      </c>
      <c r="F53" s="60">
        <v>13.6</v>
      </c>
      <c r="G53" s="60">
        <v>16.13</v>
      </c>
      <c r="H53" s="21">
        <f t="shared" si="20"/>
        <v>219.37</v>
      </c>
      <c r="I53" s="104"/>
      <c r="J53" s="104"/>
      <c r="K53" s="104"/>
      <c r="L53" s="104"/>
      <c r="M53" s="111"/>
      <c r="N53" s="21"/>
      <c r="O53" s="21"/>
      <c r="P53" s="21"/>
      <c r="Q53" s="21"/>
      <c r="R53" s="125"/>
      <c r="S53" s="104"/>
      <c r="T53" s="104"/>
      <c r="U53" s="104"/>
      <c r="V53" s="104"/>
      <c r="W53" s="111"/>
      <c r="X53" s="137"/>
      <c r="Y53" s="137"/>
      <c r="Z53" s="137"/>
      <c r="AA53" s="137"/>
      <c r="AD53" s="21"/>
      <c r="AE53" s="21"/>
      <c r="AF53" s="21">
        <f t="shared" si="24"/>
        <v>277.74</v>
      </c>
      <c r="AG53" s="21"/>
    </row>
    <row r="54" spans="1:33" s="23" customFormat="1" ht="24.75" customHeight="1" x14ac:dyDescent="0.25">
      <c r="A54" s="58" t="s">
        <v>185</v>
      </c>
      <c r="B54" s="23" t="s">
        <v>25</v>
      </c>
      <c r="C54" s="23" t="s">
        <v>258</v>
      </c>
      <c r="D54" s="33" t="s">
        <v>178</v>
      </c>
      <c r="E54" s="23" t="s">
        <v>26</v>
      </c>
      <c r="F54" s="60">
        <v>0.94</v>
      </c>
      <c r="G54" s="60">
        <v>11.83</v>
      </c>
      <c r="H54" s="21">
        <f t="shared" si="20"/>
        <v>11.12</v>
      </c>
      <c r="I54" s="104"/>
      <c r="J54" s="104"/>
      <c r="K54" s="104"/>
      <c r="L54" s="104"/>
      <c r="M54" s="111"/>
      <c r="N54" s="21"/>
      <c r="O54" s="21"/>
      <c r="P54" s="21"/>
      <c r="Q54" s="21"/>
      <c r="R54" s="125"/>
      <c r="S54" s="104"/>
      <c r="T54" s="104"/>
      <c r="U54" s="104"/>
      <c r="V54" s="104"/>
      <c r="W54" s="111"/>
      <c r="X54" s="137"/>
      <c r="Y54" s="137"/>
      <c r="Z54" s="137"/>
      <c r="AA54" s="137"/>
      <c r="AD54" s="21"/>
      <c r="AE54" s="21"/>
      <c r="AF54" s="21">
        <f t="shared" si="24"/>
        <v>14.08</v>
      </c>
      <c r="AG54" s="21"/>
    </row>
    <row r="55" spans="1:33" s="23" customFormat="1" ht="14.25" customHeight="1" x14ac:dyDescent="0.25">
      <c r="A55" s="58" t="s">
        <v>190</v>
      </c>
      <c r="B55" s="23" t="s">
        <v>25</v>
      </c>
      <c r="C55" s="23" t="s">
        <v>181</v>
      </c>
      <c r="D55" s="33" t="s">
        <v>182</v>
      </c>
      <c r="E55" s="23" t="s">
        <v>26</v>
      </c>
      <c r="F55" s="60">
        <v>7.0000000000000007E-2</v>
      </c>
      <c r="G55" s="60">
        <v>422.74</v>
      </c>
      <c r="H55" s="21">
        <f t="shared" si="20"/>
        <v>29.59</v>
      </c>
      <c r="I55" s="104"/>
      <c r="J55" s="104"/>
      <c r="K55" s="104"/>
      <c r="L55" s="104"/>
      <c r="M55" s="111"/>
      <c r="N55" s="21"/>
      <c r="O55" s="21"/>
      <c r="P55" s="21"/>
      <c r="Q55" s="21"/>
      <c r="R55" s="125"/>
      <c r="S55" s="104"/>
      <c r="T55" s="104"/>
      <c r="U55" s="104"/>
      <c r="V55" s="104"/>
      <c r="W55" s="111"/>
      <c r="X55" s="137"/>
      <c r="Y55" s="137"/>
      <c r="Z55" s="137"/>
      <c r="AA55" s="137"/>
      <c r="AD55" s="21"/>
      <c r="AE55" s="21"/>
      <c r="AF55" s="21">
        <f t="shared" si="24"/>
        <v>37.46</v>
      </c>
      <c r="AG55" s="21"/>
    </row>
    <row r="56" spans="1:33" s="23" customFormat="1" ht="26.25" customHeight="1" x14ac:dyDescent="0.25">
      <c r="A56" s="58" t="s">
        <v>191</v>
      </c>
      <c r="B56" s="23" t="s">
        <v>25</v>
      </c>
      <c r="C56" s="23" t="s">
        <v>179</v>
      </c>
      <c r="D56" s="33" t="s">
        <v>180</v>
      </c>
      <c r="E56" s="23" t="s">
        <v>27</v>
      </c>
      <c r="F56" s="60">
        <v>5.14</v>
      </c>
      <c r="G56" s="60">
        <v>334.61</v>
      </c>
      <c r="H56" s="21">
        <f t="shared" si="20"/>
        <v>1719.9</v>
      </c>
      <c r="I56" s="104"/>
      <c r="J56" s="104"/>
      <c r="K56" s="104"/>
      <c r="L56" s="104"/>
      <c r="M56" s="111"/>
      <c r="N56" s="21"/>
      <c r="O56" s="21"/>
      <c r="P56" s="21"/>
      <c r="Q56" s="21"/>
      <c r="R56" s="125"/>
      <c r="S56" s="104"/>
      <c r="T56" s="104"/>
      <c r="U56" s="104"/>
      <c r="V56" s="104"/>
      <c r="W56" s="111"/>
      <c r="X56" s="137"/>
      <c r="Y56" s="137"/>
      <c r="Z56" s="137"/>
      <c r="AA56" s="137"/>
      <c r="AD56" s="21"/>
      <c r="AE56" s="21"/>
      <c r="AF56" s="21">
        <f t="shared" si="24"/>
        <v>2177.5700000000002</v>
      </c>
      <c r="AG56" s="21"/>
    </row>
    <row r="57" spans="1:33" s="192" customFormat="1" ht="13.5" customHeight="1" x14ac:dyDescent="0.25">
      <c r="A57" s="199" t="s">
        <v>46</v>
      </c>
      <c r="D57" s="194" t="s">
        <v>192</v>
      </c>
      <c r="F57" s="200"/>
      <c r="G57" s="200"/>
      <c r="H57" s="21"/>
      <c r="I57" s="100"/>
      <c r="J57" s="100"/>
      <c r="K57" s="100"/>
      <c r="L57" s="100"/>
      <c r="M57" s="110"/>
      <c r="N57" s="191"/>
      <c r="O57" s="191"/>
      <c r="P57" s="191"/>
      <c r="Q57" s="191"/>
      <c r="R57" s="94"/>
      <c r="S57" s="100"/>
      <c r="T57" s="100"/>
      <c r="U57" s="100"/>
      <c r="V57" s="100"/>
      <c r="W57" s="110"/>
      <c r="X57" s="134"/>
      <c r="Y57" s="134"/>
      <c r="Z57" s="134"/>
      <c r="AA57" s="134"/>
      <c r="AD57" s="191"/>
      <c r="AE57" s="191"/>
      <c r="AF57" s="21"/>
      <c r="AG57" s="191"/>
    </row>
    <row r="58" spans="1:33" s="23" customFormat="1" ht="18.75" customHeight="1" x14ac:dyDescent="0.25">
      <c r="A58" s="58" t="s">
        <v>193</v>
      </c>
      <c r="B58" s="23" t="s">
        <v>25</v>
      </c>
      <c r="C58" s="23" t="s">
        <v>203</v>
      </c>
      <c r="D58" s="33" t="s">
        <v>194</v>
      </c>
      <c r="E58" s="23" t="s">
        <v>9</v>
      </c>
      <c r="F58" s="60">
        <v>17</v>
      </c>
      <c r="G58" s="60">
        <v>357.98</v>
      </c>
      <c r="H58" s="21">
        <f t="shared" si="20"/>
        <v>6085.66</v>
      </c>
      <c r="I58" s="104"/>
      <c r="J58" s="104">
        <f t="shared" si="22"/>
        <v>3042.83</v>
      </c>
      <c r="K58" s="104">
        <f t="shared" si="23"/>
        <v>3042.83</v>
      </c>
      <c r="L58" s="104"/>
      <c r="M58" s="111">
        <f t="shared" si="8"/>
        <v>6085.66</v>
      </c>
      <c r="N58" s="21">
        <f t="shared" si="3"/>
        <v>0</v>
      </c>
      <c r="O58" s="21">
        <f t="shared" si="3"/>
        <v>809.7</v>
      </c>
      <c r="P58" s="21">
        <f t="shared" si="3"/>
        <v>809.7</v>
      </c>
      <c r="Q58" s="21">
        <f t="shared" si="3"/>
        <v>0</v>
      </c>
      <c r="R58" s="125">
        <f t="shared" si="3"/>
        <v>1619.39</v>
      </c>
      <c r="S58" s="104">
        <f t="shared" si="4"/>
        <v>0</v>
      </c>
      <c r="T58" s="104">
        <f t="shared" si="5"/>
        <v>3852.53</v>
      </c>
      <c r="U58" s="104">
        <f t="shared" si="5"/>
        <v>3852.53</v>
      </c>
      <c r="V58" s="104">
        <f t="shared" si="5"/>
        <v>0</v>
      </c>
      <c r="W58" s="111">
        <f t="shared" si="5"/>
        <v>7705.05</v>
      </c>
      <c r="X58" s="137"/>
      <c r="Y58" s="137"/>
      <c r="Z58" s="137"/>
      <c r="AA58" s="137"/>
      <c r="AD58" s="21"/>
      <c r="AE58" s="21"/>
      <c r="AF58" s="21">
        <f t="shared" si="24"/>
        <v>7705.05</v>
      </c>
      <c r="AG58" s="21"/>
    </row>
    <row r="59" spans="1:33" s="17" customFormat="1" ht="18.600000000000001" customHeight="1" thickBot="1" x14ac:dyDescent="0.3">
      <c r="A59" s="48"/>
      <c r="B59" s="48"/>
      <c r="C59" s="48"/>
      <c r="D59" s="44" t="s">
        <v>32</v>
      </c>
      <c r="E59" s="48"/>
      <c r="F59" s="26" t="s">
        <v>16</v>
      </c>
      <c r="G59" s="230">
        <f>SUM(H28:H58)</f>
        <v>12990.36</v>
      </c>
      <c r="H59" s="231"/>
      <c r="I59" s="100"/>
      <c r="J59" s="100"/>
      <c r="K59" s="100"/>
      <c r="L59" s="100"/>
      <c r="M59" s="110"/>
      <c r="N59" s="21">
        <f t="shared" si="3"/>
        <v>0</v>
      </c>
      <c r="O59" s="21">
        <f t="shared" si="3"/>
        <v>0</v>
      </c>
      <c r="P59" s="21">
        <f t="shared" si="3"/>
        <v>0</v>
      </c>
      <c r="Q59" s="21">
        <f t="shared" si="3"/>
        <v>0</v>
      </c>
      <c r="R59" s="125">
        <f t="shared" si="3"/>
        <v>0</v>
      </c>
      <c r="S59" s="104">
        <f t="shared" si="4"/>
        <v>0</v>
      </c>
      <c r="T59" s="104">
        <f t="shared" si="5"/>
        <v>0</v>
      </c>
      <c r="U59" s="104">
        <f t="shared" si="5"/>
        <v>0</v>
      </c>
      <c r="V59" s="104">
        <f t="shared" si="5"/>
        <v>0</v>
      </c>
      <c r="W59" s="111">
        <f t="shared" si="5"/>
        <v>0</v>
      </c>
      <c r="X59" s="134"/>
      <c r="Y59" s="134"/>
      <c r="Z59" s="134"/>
      <c r="AA59" s="134"/>
      <c r="AD59" s="191">
        <f>1.2661*G59+0.01</f>
        <v>16447.099999999999</v>
      </c>
      <c r="AE59" s="191">
        <f>SUM(AE28:AE58)</f>
        <v>4371.78</v>
      </c>
      <c r="AF59" s="191">
        <f>SUM(AF28:AF58)+0.01</f>
        <v>12075.32</v>
      </c>
      <c r="AG59" s="191">
        <f>AE59+AF59</f>
        <v>16447.099999999999</v>
      </c>
    </row>
    <row r="60" spans="1:33" s="12" customFormat="1" ht="31.15" customHeight="1" thickBot="1" x14ac:dyDescent="0.3">
      <c r="A60" s="41">
        <v>5</v>
      </c>
      <c r="B60" s="42"/>
      <c r="C60" s="42"/>
      <c r="D60" s="43" t="s">
        <v>129</v>
      </c>
      <c r="E60" s="42"/>
      <c r="F60" s="82"/>
      <c r="G60" s="82"/>
      <c r="H60" s="83"/>
      <c r="I60" s="105">
        <f>SUM(I21:I58)</f>
        <v>148.6</v>
      </c>
      <c r="J60" s="105">
        <f>SUM(J21:J58)</f>
        <v>6752.86</v>
      </c>
      <c r="K60" s="105">
        <f>SUM(K21:K58)</f>
        <v>6752.86</v>
      </c>
      <c r="L60" s="105">
        <f>SUM(L21:L58)</f>
        <v>199.48</v>
      </c>
      <c r="M60" s="105">
        <f>SUM(M21:M58)</f>
        <v>13853.8</v>
      </c>
      <c r="N60" s="125">
        <f t="shared" si="3"/>
        <v>39.54</v>
      </c>
      <c r="O60" s="125">
        <f t="shared" si="3"/>
        <v>1796.94</v>
      </c>
      <c r="P60" s="125">
        <f t="shared" si="3"/>
        <v>1796.94</v>
      </c>
      <c r="Q60" s="125">
        <f t="shared" si="3"/>
        <v>53.08</v>
      </c>
      <c r="R60" s="125">
        <f t="shared" si="3"/>
        <v>3686.5</v>
      </c>
      <c r="S60" s="111">
        <f t="shared" si="4"/>
        <v>188.14</v>
      </c>
      <c r="T60" s="111">
        <f t="shared" si="5"/>
        <v>8549.7999999999993</v>
      </c>
      <c r="U60" s="111">
        <f t="shared" si="5"/>
        <v>8549.7999999999993</v>
      </c>
      <c r="V60" s="111">
        <f t="shared" si="5"/>
        <v>252.56</v>
      </c>
      <c r="W60" s="111">
        <f t="shared" si="5"/>
        <v>17540.3</v>
      </c>
      <c r="X60" s="138" t="e">
        <f>S60/$W$69</f>
        <v>#REF!</v>
      </c>
      <c r="Y60" s="138" t="e">
        <f>T60/$W$69</f>
        <v>#REF!</v>
      </c>
      <c r="Z60" s="138" t="e">
        <f>U60/$W$69</f>
        <v>#REF!</v>
      </c>
      <c r="AA60" s="138" t="e">
        <f>V60/$W$69</f>
        <v>#REF!</v>
      </c>
      <c r="AD60" s="94"/>
      <c r="AE60" s="94"/>
      <c r="AF60" s="94"/>
      <c r="AG60" s="94"/>
    </row>
    <row r="61" spans="1:33" s="23" customFormat="1" ht="24" x14ac:dyDescent="0.25">
      <c r="A61" s="58" t="s">
        <v>47</v>
      </c>
      <c r="B61" s="38" t="s">
        <v>25</v>
      </c>
      <c r="C61" s="38" t="s">
        <v>132</v>
      </c>
      <c r="D61" s="39" t="s">
        <v>133</v>
      </c>
      <c r="E61" s="38" t="s">
        <v>27</v>
      </c>
      <c r="F61" s="81">
        <v>297.20999999999998</v>
      </c>
      <c r="G61" s="81">
        <v>16.239999999999998</v>
      </c>
      <c r="H61" s="40">
        <f>F61*G61</f>
        <v>4826.6899999999996</v>
      </c>
      <c r="I61" s="104"/>
      <c r="J61" s="104"/>
      <c r="K61" s="104"/>
      <c r="L61" s="104"/>
      <c r="M61" s="111"/>
      <c r="N61" s="21"/>
      <c r="O61" s="21"/>
      <c r="P61" s="21"/>
      <c r="Q61" s="21"/>
      <c r="R61" s="125"/>
      <c r="S61" s="104"/>
      <c r="T61" s="104"/>
      <c r="U61" s="104"/>
      <c r="V61" s="104"/>
      <c r="W61" s="111"/>
      <c r="X61" s="137"/>
      <c r="Y61" s="137"/>
      <c r="Z61" s="137"/>
      <c r="AA61" s="137"/>
      <c r="AD61" s="21"/>
      <c r="AE61" s="21">
        <f>0.5*1.2661*H61</f>
        <v>3055.54</v>
      </c>
      <c r="AF61" s="21">
        <f>AE61</f>
        <v>3055.54</v>
      </c>
      <c r="AG61" s="21"/>
    </row>
    <row r="62" spans="1:33" s="23" customFormat="1" x14ac:dyDescent="0.25">
      <c r="A62" s="58" t="s">
        <v>48</v>
      </c>
      <c r="B62" s="38" t="s">
        <v>25</v>
      </c>
      <c r="C62" s="38" t="s">
        <v>130</v>
      </c>
      <c r="D62" s="39" t="s">
        <v>131</v>
      </c>
      <c r="E62" s="38" t="s">
        <v>27</v>
      </c>
      <c r="F62" s="81">
        <v>52.78</v>
      </c>
      <c r="G62" s="81">
        <v>14.97</v>
      </c>
      <c r="H62" s="40">
        <f>F62*G62</f>
        <v>790.12</v>
      </c>
      <c r="I62" s="104"/>
      <c r="J62" s="104"/>
      <c r="K62" s="104"/>
      <c r="L62" s="104"/>
      <c r="M62" s="111"/>
      <c r="N62" s="21"/>
      <c r="O62" s="21"/>
      <c r="P62" s="21"/>
      <c r="Q62" s="21"/>
      <c r="R62" s="125"/>
      <c r="S62" s="104"/>
      <c r="T62" s="104"/>
      <c r="U62" s="104"/>
      <c r="V62" s="104"/>
      <c r="W62" s="111"/>
      <c r="X62" s="137"/>
      <c r="Y62" s="137"/>
      <c r="Z62" s="137"/>
      <c r="AA62" s="137"/>
      <c r="AD62" s="21"/>
      <c r="AE62" s="21">
        <f>0.5*1.2661*H62</f>
        <v>500.19</v>
      </c>
      <c r="AF62" s="21">
        <f>AE62</f>
        <v>500.19</v>
      </c>
      <c r="AG62" s="21"/>
    </row>
    <row r="63" spans="1:33" s="17" customFormat="1" ht="18" customHeight="1" thickBot="1" x14ac:dyDescent="0.3">
      <c r="A63" s="48"/>
      <c r="B63" s="48"/>
      <c r="C63" s="48"/>
      <c r="D63" s="44" t="s">
        <v>31</v>
      </c>
      <c r="E63" s="48"/>
      <c r="F63" s="26" t="s">
        <v>16</v>
      </c>
      <c r="G63" s="230">
        <f>SUM(H61:H62)</f>
        <v>5616.81</v>
      </c>
      <c r="H63" s="231"/>
      <c r="I63" s="100"/>
      <c r="J63" s="100"/>
      <c r="K63" s="100"/>
      <c r="L63" s="100"/>
      <c r="M63" s="110"/>
      <c r="N63" s="21">
        <f t="shared" si="3"/>
        <v>0</v>
      </c>
      <c r="O63" s="21">
        <f t="shared" si="3"/>
        <v>0</v>
      </c>
      <c r="P63" s="21">
        <f t="shared" si="3"/>
        <v>0</v>
      </c>
      <c r="Q63" s="21">
        <f t="shared" si="3"/>
        <v>0</v>
      </c>
      <c r="R63" s="125">
        <f t="shared" si="3"/>
        <v>0</v>
      </c>
      <c r="S63" s="104">
        <f t="shared" si="4"/>
        <v>0</v>
      </c>
      <c r="T63" s="104">
        <f t="shared" si="5"/>
        <v>0</v>
      </c>
      <c r="U63" s="104">
        <f t="shared" si="5"/>
        <v>0</v>
      </c>
      <c r="V63" s="104">
        <f t="shared" si="5"/>
        <v>0</v>
      </c>
      <c r="W63" s="111">
        <f t="shared" si="5"/>
        <v>0</v>
      </c>
      <c r="X63" s="134"/>
      <c r="Y63" s="134"/>
      <c r="Z63" s="134"/>
      <c r="AA63" s="134"/>
      <c r="AD63" s="191">
        <f>1.2661*G63</f>
        <v>7111.44</v>
      </c>
      <c r="AE63" s="191">
        <f>SUM(AE61:AE62)-0.01</f>
        <v>3555.72</v>
      </c>
      <c r="AF63" s="191">
        <f>SUM(AF61:AF62)-0.01</f>
        <v>3555.72</v>
      </c>
      <c r="AG63" s="191">
        <f>AE63+AF63</f>
        <v>7111.44</v>
      </c>
    </row>
    <row r="64" spans="1:33" s="12" customFormat="1" ht="31.9" customHeight="1" thickBot="1" x14ac:dyDescent="0.3">
      <c r="A64" s="41">
        <v>6</v>
      </c>
      <c r="B64" s="42"/>
      <c r="C64" s="42"/>
      <c r="D64" s="43" t="s">
        <v>134</v>
      </c>
      <c r="E64" s="42"/>
      <c r="F64" s="82"/>
      <c r="G64" s="82"/>
      <c r="H64" s="83"/>
      <c r="I64" s="105"/>
      <c r="J64" s="105"/>
      <c r="K64" s="105"/>
      <c r="L64" s="105"/>
      <c r="M64" s="105"/>
      <c r="N64" s="125"/>
      <c r="O64" s="125"/>
      <c r="P64" s="125"/>
      <c r="Q64" s="125"/>
      <c r="R64" s="125"/>
      <c r="S64" s="111"/>
      <c r="T64" s="111"/>
      <c r="U64" s="111"/>
      <c r="V64" s="111"/>
      <c r="W64" s="111"/>
      <c r="X64" s="138"/>
      <c r="Y64" s="138"/>
      <c r="Z64" s="138"/>
      <c r="AA64" s="138"/>
      <c r="AD64" s="94"/>
      <c r="AE64" s="94"/>
      <c r="AF64" s="94"/>
      <c r="AG64" s="94"/>
    </row>
    <row r="65" spans="1:33" s="23" customFormat="1" ht="16.899999999999999" customHeight="1" x14ac:dyDescent="0.25">
      <c r="A65" s="64" t="s">
        <v>49</v>
      </c>
      <c r="B65" s="23" t="s">
        <v>25</v>
      </c>
      <c r="C65" s="23" t="s">
        <v>135</v>
      </c>
      <c r="D65" s="33" t="s">
        <v>136</v>
      </c>
      <c r="E65" s="23" t="s">
        <v>27</v>
      </c>
      <c r="F65" s="60">
        <v>169.34</v>
      </c>
      <c r="G65" s="60">
        <v>2.5499999999999998</v>
      </c>
      <c r="H65" s="21">
        <f>F65*G65</f>
        <v>431.82</v>
      </c>
      <c r="I65" s="104"/>
      <c r="J65" s="104"/>
      <c r="K65" s="104"/>
      <c r="L65" s="104"/>
      <c r="M65" s="111"/>
      <c r="N65" s="21"/>
      <c r="O65" s="21"/>
      <c r="P65" s="21"/>
      <c r="Q65" s="21"/>
      <c r="R65" s="125"/>
      <c r="S65" s="104"/>
      <c r="T65" s="104"/>
      <c r="U65" s="104"/>
      <c r="V65" s="104"/>
      <c r="W65" s="111"/>
      <c r="X65" s="137"/>
      <c r="Y65" s="137"/>
      <c r="Z65" s="137"/>
      <c r="AA65" s="137"/>
      <c r="AD65" s="21"/>
      <c r="AE65" s="21">
        <f>0.5*1.2661*H65</f>
        <v>273.36</v>
      </c>
      <c r="AF65" s="21">
        <f>AE65</f>
        <v>273.36</v>
      </c>
      <c r="AG65" s="21"/>
    </row>
    <row r="66" spans="1:33" s="17" customFormat="1" ht="15" customHeight="1" thickBot="1" x14ac:dyDescent="0.3">
      <c r="A66" s="48"/>
      <c r="B66" s="48"/>
      <c r="C66" s="48"/>
      <c r="D66" s="45" t="s">
        <v>30</v>
      </c>
      <c r="E66" s="48"/>
      <c r="F66" s="26"/>
      <c r="G66" s="230">
        <f>H65</f>
        <v>431.82</v>
      </c>
      <c r="H66" s="231"/>
      <c r="I66" s="100"/>
      <c r="J66" s="100"/>
      <c r="K66" s="100"/>
      <c r="L66" s="100"/>
      <c r="M66" s="110"/>
      <c r="N66" s="21">
        <f t="shared" ref="N66:Q69" si="25">0.2661*I66</f>
        <v>0</v>
      </c>
      <c r="O66" s="21">
        <f t="shared" si="25"/>
        <v>0</v>
      </c>
      <c r="P66" s="21">
        <f t="shared" si="25"/>
        <v>0</v>
      </c>
      <c r="Q66" s="21">
        <f t="shared" si="25"/>
        <v>0</v>
      </c>
      <c r="R66" s="125">
        <f t="shared" ref="R66:R69" si="26">0.2661*M66</f>
        <v>0</v>
      </c>
      <c r="S66" s="104">
        <f t="shared" ref="S66:S69" si="27">I66+N66</f>
        <v>0</v>
      </c>
      <c r="T66" s="104">
        <f t="shared" ref="T66:W69" si="28">J66+O66</f>
        <v>0</v>
      </c>
      <c r="U66" s="104">
        <f t="shared" si="28"/>
        <v>0</v>
      </c>
      <c r="V66" s="104">
        <f t="shared" si="28"/>
        <v>0</v>
      </c>
      <c r="W66" s="111">
        <f t="shared" si="28"/>
        <v>0</v>
      </c>
      <c r="X66" s="134"/>
      <c r="Y66" s="134"/>
      <c r="Z66" s="134"/>
      <c r="AA66" s="134"/>
      <c r="AD66" s="191">
        <f>1.2661*G66</f>
        <v>546.73</v>
      </c>
      <c r="AE66" s="191">
        <f>AE65</f>
        <v>273.36</v>
      </c>
      <c r="AF66" s="191">
        <f>AF65+0.01</f>
        <v>273.37</v>
      </c>
      <c r="AG66" s="191">
        <f>AE66+AF66</f>
        <v>546.73</v>
      </c>
    </row>
    <row r="67" spans="1:33" s="12" customFormat="1" ht="25.9" customHeight="1" thickBot="1" x14ac:dyDescent="0.3">
      <c r="A67" s="41"/>
      <c r="B67" s="42"/>
      <c r="C67" s="42"/>
      <c r="D67" s="46" t="s">
        <v>28</v>
      </c>
      <c r="E67" s="42"/>
      <c r="F67" s="82" t="s">
        <v>16</v>
      </c>
      <c r="G67" s="232">
        <f>G19+G22+G26+G59+G63+G66</f>
        <v>26854.080000000002</v>
      </c>
      <c r="H67" s="233"/>
      <c r="I67" s="105" t="e">
        <f>SUM(#REF!)</f>
        <v>#REF!</v>
      </c>
      <c r="J67" s="105" t="e">
        <f>SUM(#REF!)</f>
        <v>#REF!</v>
      </c>
      <c r="K67" s="105" t="e">
        <f>SUM(#REF!)</f>
        <v>#REF!</v>
      </c>
      <c r="L67" s="105" t="e">
        <f>SUM(#REF!)</f>
        <v>#REF!</v>
      </c>
      <c r="M67" s="105" t="e">
        <f>SUM(#REF!)</f>
        <v>#REF!</v>
      </c>
      <c r="N67" s="125" t="e">
        <f t="shared" si="25"/>
        <v>#REF!</v>
      </c>
      <c r="O67" s="125" t="e">
        <f t="shared" si="25"/>
        <v>#REF!</v>
      </c>
      <c r="P67" s="125" t="e">
        <f t="shared" si="25"/>
        <v>#REF!</v>
      </c>
      <c r="Q67" s="125" t="e">
        <f t="shared" si="25"/>
        <v>#REF!</v>
      </c>
      <c r="R67" s="125" t="e">
        <f t="shared" si="26"/>
        <v>#REF!</v>
      </c>
      <c r="S67" s="111" t="e">
        <f t="shared" si="27"/>
        <v>#REF!</v>
      </c>
      <c r="T67" s="111" t="e">
        <f t="shared" si="28"/>
        <v>#REF!</v>
      </c>
      <c r="U67" s="111" t="e">
        <f t="shared" si="28"/>
        <v>#REF!</v>
      </c>
      <c r="V67" s="111" t="e">
        <f t="shared" si="28"/>
        <v>#REF!</v>
      </c>
      <c r="W67" s="111" t="e">
        <f t="shared" si="28"/>
        <v>#REF!</v>
      </c>
      <c r="X67" s="138" t="e">
        <f>S67/$W$69</f>
        <v>#REF!</v>
      </c>
      <c r="Y67" s="138" t="e">
        <f t="shared" ref="Y67:AA67" si="29">T67/$W$69</f>
        <v>#REF!</v>
      </c>
      <c r="Z67" s="138" t="e">
        <f t="shared" si="29"/>
        <v>#REF!</v>
      </c>
      <c r="AA67" s="138" t="e">
        <f t="shared" si="29"/>
        <v>#REF!</v>
      </c>
      <c r="AD67" s="94"/>
      <c r="AE67" s="94"/>
      <c r="AF67" s="94"/>
      <c r="AG67" s="94"/>
    </row>
    <row r="68" spans="1:33" s="25" customFormat="1" ht="12.75" thickBot="1" x14ac:dyDescent="0.3">
      <c r="A68" s="181"/>
      <c r="B68" s="182"/>
      <c r="C68" s="182"/>
      <c r="D68" s="183" t="s">
        <v>36</v>
      </c>
      <c r="E68" s="47" t="s">
        <v>6</v>
      </c>
      <c r="F68" s="27">
        <v>26.61</v>
      </c>
      <c r="G68" s="234">
        <f>F68*G67/100</f>
        <v>7145.87</v>
      </c>
      <c r="H68" s="235"/>
      <c r="I68" s="101"/>
      <c r="J68" s="101"/>
      <c r="K68" s="101"/>
      <c r="L68" s="101"/>
      <c r="M68" s="110"/>
      <c r="N68" s="21">
        <f t="shared" si="25"/>
        <v>0</v>
      </c>
      <c r="O68" s="21">
        <f t="shared" si="25"/>
        <v>0</v>
      </c>
      <c r="P68" s="21">
        <f t="shared" si="25"/>
        <v>0</v>
      </c>
      <c r="Q68" s="21">
        <f t="shared" si="25"/>
        <v>0</v>
      </c>
      <c r="R68" s="125">
        <f t="shared" si="26"/>
        <v>0</v>
      </c>
      <c r="S68" s="104">
        <f t="shared" si="27"/>
        <v>0</v>
      </c>
      <c r="T68" s="104">
        <f t="shared" si="28"/>
        <v>0</v>
      </c>
      <c r="U68" s="104">
        <f t="shared" si="28"/>
        <v>0</v>
      </c>
      <c r="V68" s="104">
        <f t="shared" si="28"/>
        <v>0</v>
      </c>
      <c r="W68" s="111">
        <f t="shared" si="28"/>
        <v>0</v>
      </c>
      <c r="X68" s="135"/>
      <c r="Y68" s="135"/>
      <c r="Z68" s="135"/>
      <c r="AA68" s="135"/>
      <c r="AD68" s="92"/>
      <c r="AE68" s="92"/>
      <c r="AF68" s="92"/>
      <c r="AG68" s="92"/>
    </row>
    <row r="69" spans="1:33" s="12" customFormat="1" ht="33.6" customHeight="1" thickBot="1" x14ac:dyDescent="0.3">
      <c r="A69" s="41"/>
      <c r="B69" s="42"/>
      <c r="C69" s="42"/>
      <c r="D69" s="46" t="s">
        <v>29</v>
      </c>
      <c r="E69" s="42"/>
      <c r="F69" s="82" t="s">
        <v>16</v>
      </c>
      <c r="G69" s="232">
        <f>G67+G68</f>
        <v>33999.949999999997</v>
      </c>
      <c r="H69" s="233"/>
      <c r="I69" s="105" t="e">
        <f>I20+I60+I64+#REF!+#REF!+I67</f>
        <v>#REF!</v>
      </c>
      <c r="J69" s="105" t="e">
        <f>J20+J60+J64+#REF!+#REF!+J67</f>
        <v>#REF!</v>
      </c>
      <c r="K69" s="105" t="e">
        <f>K20+K60+K64+#REF!+#REF!+K67</f>
        <v>#REF!</v>
      </c>
      <c r="L69" s="105" t="e">
        <f>L20+L60+L64+#REF!+#REF!+L67</f>
        <v>#REF!</v>
      </c>
      <c r="M69" s="105" t="e">
        <f>M20+M60+M64+#REF!+#REF!+M67</f>
        <v>#REF!</v>
      </c>
      <c r="N69" s="125" t="e">
        <f t="shared" si="25"/>
        <v>#REF!</v>
      </c>
      <c r="O69" s="125" t="e">
        <f t="shared" si="25"/>
        <v>#REF!</v>
      </c>
      <c r="P69" s="125" t="e">
        <f t="shared" si="25"/>
        <v>#REF!</v>
      </c>
      <c r="Q69" s="125" t="e">
        <f t="shared" si="25"/>
        <v>#REF!</v>
      </c>
      <c r="R69" s="125" t="e">
        <f t="shared" si="26"/>
        <v>#REF!</v>
      </c>
      <c r="S69" s="111" t="e">
        <f t="shared" si="27"/>
        <v>#REF!</v>
      </c>
      <c r="T69" s="111" t="e">
        <f t="shared" si="28"/>
        <v>#REF!</v>
      </c>
      <c r="U69" s="111" t="e">
        <f t="shared" si="28"/>
        <v>#REF!</v>
      </c>
      <c r="V69" s="111" t="e">
        <f t="shared" si="28"/>
        <v>#REF!</v>
      </c>
      <c r="W69" s="111" t="e">
        <f>M69+R69</f>
        <v>#REF!</v>
      </c>
      <c r="X69" s="138" t="e">
        <f>S69/$W$69</f>
        <v>#REF!</v>
      </c>
      <c r="Y69" s="138" t="e">
        <f t="shared" ref="Y69:AA69" si="30">T69/$W$69</f>
        <v>#REF!</v>
      </c>
      <c r="Z69" s="138" t="e">
        <f t="shared" si="30"/>
        <v>#REF!</v>
      </c>
      <c r="AA69" s="138" t="e">
        <f t="shared" si="30"/>
        <v>#REF!</v>
      </c>
      <c r="AB69" s="143" t="e">
        <f>SUM(X69:AA69)</f>
        <v>#REF!</v>
      </c>
      <c r="AD69" s="94">
        <f>SUM(AD19:AD66)</f>
        <v>33999.949999999997</v>
      </c>
      <c r="AE69" s="94">
        <f>AE19+AE22+AE26+AE59+AE63+AE66</f>
        <v>12931.39</v>
      </c>
      <c r="AF69" s="94">
        <f>AF19+AF22+AF26+AF59+AF63+AF66</f>
        <v>21068.560000000001</v>
      </c>
      <c r="AG69" s="94">
        <f>AE69+AF69</f>
        <v>33999.949999999997</v>
      </c>
    </row>
    <row r="70" spans="1:33" s="79" customFormat="1" ht="28.9" customHeight="1" x14ac:dyDescent="0.25">
      <c r="D70" s="66"/>
      <c r="F70" s="67"/>
      <c r="G70" s="67"/>
      <c r="H70" s="67"/>
      <c r="I70" s="106"/>
      <c r="J70" s="106"/>
      <c r="K70" s="106"/>
      <c r="L70" s="106"/>
      <c r="M70" s="117"/>
      <c r="N70" s="67"/>
      <c r="O70" s="67"/>
      <c r="P70" s="67"/>
      <c r="Q70" s="67"/>
      <c r="R70" s="126"/>
      <c r="S70" s="106"/>
      <c r="T70" s="106"/>
      <c r="U70" s="106"/>
      <c r="V70" s="106"/>
      <c r="W70" s="117"/>
      <c r="X70" s="139"/>
      <c r="Y70" s="139"/>
      <c r="Z70" s="139"/>
      <c r="AA70" s="139"/>
      <c r="AD70" s="67"/>
      <c r="AE70" s="67"/>
      <c r="AF70" s="67"/>
      <c r="AG70" s="67"/>
    </row>
    <row r="71" spans="1:33" s="86" customFormat="1" ht="12.75" x14ac:dyDescent="0.25">
      <c r="B71" s="236" t="s">
        <v>99</v>
      </c>
      <c r="C71" s="236"/>
      <c r="D71" s="236"/>
      <c r="F71" s="67"/>
      <c r="G71" s="67"/>
      <c r="H71" s="67"/>
      <c r="I71" s="106"/>
      <c r="J71" s="106"/>
      <c r="K71" s="106"/>
      <c r="L71" s="106"/>
      <c r="M71" s="117"/>
      <c r="N71" s="67"/>
      <c r="O71" s="67"/>
      <c r="P71" s="67"/>
      <c r="Q71" s="67"/>
      <c r="R71" s="126"/>
      <c r="S71" s="106"/>
      <c r="T71" s="106"/>
      <c r="U71" s="106"/>
      <c r="V71" s="106"/>
      <c r="W71" s="117"/>
      <c r="X71" s="139"/>
      <c r="Y71" s="139"/>
      <c r="Z71" s="139"/>
      <c r="AA71" s="139"/>
      <c r="AD71" s="67"/>
      <c r="AE71" s="67"/>
      <c r="AF71" s="67"/>
      <c r="AG71" s="67"/>
    </row>
    <row r="72" spans="1:33" s="86" customFormat="1" ht="7.9" customHeight="1" x14ac:dyDescent="0.25">
      <c r="B72" s="186"/>
      <c r="C72" s="186"/>
      <c r="D72" s="186"/>
      <c r="F72" s="67"/>
      <c r="G72" s="67"/>
      <c r="H72" s="67"/>
      <c r="I72" s="106"/>
      <c r="J72" s="106"/>
      <c r="K72" s="106"/>
      <c r="L72" s="106"/>
      <c r="M72" s="117"/>
      <c r="N72" s="67"/>
      <c r="O72" s="67"/>
      <c r="P72" s="67"/>
      <c r="Q72" s="67"/>
      <c r="R72" s="126"/>
      <c r="S72" s="106"/>
      <c r="T72" s="106"/>
      <c r="U72" s="106"/>
      <c r="V72" s="106"/>
      <c r="W72" s="117"/>
      <c r="X72" s="139"/>
      <c r="Y72" s="139"/>
      <c r="Z72" s="139"/>
      <c r="AA72" s="139"/>
      <c r="AD72" s="67"/>
      <c r="AE72" s="67"/>
      <c r="AF72" s="67"/>
      <c r="AG72" s="67"/>
    </row>
    <row r="73" spans="1:33" s="86" customFormat="1" ht="30.6" customHeight="1" x14ac:dyDescent="0.25">
      <c r="B73" s="185" t="s">
        <v>101</v>
      </c>
      <c r="C73" s="146" t="s">
        <v>100</v>
      </c>
      <c r="D73" s="237" t="s">
        <v>137</v>
      </c>
      <c r="E73" s="237"/>
      <c r="F73" s="237"/>
      <c r="G73" s="237"/>
      <c r="H73" s="237"/>
      <c r="I73" s="106"/>
      <c r="J73" s="106"/>
      <c r="K73" s="106"/>
      <c r="L73" s="106"/>
      <c r="M73" s="117"/>
      <c r="N73" s="67"/>
      <c r="O73" s="67"/>
      <c r="P73" s="67"/>
      <c r="Q73" s="67"/>
      <c r="R73" s="126"/>
      <c r="S73" s="106"/>
      <c r="T73" s="106"/>
      <c r="U73" s="106"/>
      <c r="V73" s="106"/>
      <c r="W73" s="117"/>
      <c r="X73" s="139"/>
      <c r="Y73" s="139"/>
      <c r="Z73" s="139"/>
      <c r="AA73" s="139"/>
      <c r="AD73" s="67"/>
      <c r="AE73" s="67"/>
      <c r="AF73" s="67"/>
      <c r="AG73" s="67"/>
    </row>
    <row r="74" spans="1:33" s="193" customFormat="1" ht="30.6" customHeight="1" x14ac:dyDescent="0.25">
      <c r="B74" s="185" t="s">
        <v>204</v>
      </c>
      <c r="C74" s="146" t="s">
        <v>100</v>
      </c>
      <c r="D74" s="237" t="s">
        <v>205</v>
      </c>
      <c r="E74" s="237"/>
      <c r="F74" s="237"/>
      <c r="G74" s="237"/>
      <c r="H74" s="237"/>
      <c r="I74" s="106"/>
      <c r="J74" s="106"/>
      <c r="K74" s="106"/>
      <c r="L74" s="106"/>
      <c r="M74" s="117"/>
      <c r="N74" s="67"/>
      <c r="O74" s="67"/>
      <c r="P74" s="67"/>
      <c r="Q74" s="67"/>
      <c r="R74" s="126"/>
      <c r="S74" s="106"/>
      <c r="T74" s="106"/>
      <c r="U74" s="106"/>
      <c r="V74" s="106"/>
      <c r="W74" s="117"/>
      <c r="X74" s="139"/>
      <c r="Y74" s="139"/>
      <c r="Z74" s="139"/>
      <c r="AA74" s="139"/>
      <c r="AD74" s="67"/>
      <c r="AE74" s="67"/>
      <c r="AF74" s="67"/>
      <c r="AG74" s="67"/>
    </row>
    <row r="75" spans="1:33" s="216" customFormat="1" ht="41.25" customHeight="1" x14ac:dyDescent="0.25">
      <c r="B75" s="185" t="s">
        <v>268</v>
      </c>
      <c r="C75" s="146" t="s">
        <v>271</v>
      </c>
      <c r="D75" s="237" t="s">
        <v>270</v>
      </c>
      <c r="E75" s="237"/>
      <c r="F75" s="237"/>
      <c r="G75" s="237"/>
      <c r="H75" s="237"/>
      <c r="I75" s="106"/>
      <c r="J75" s="106"/>
      <c r="K75" s="106"/>
      <c r="L75" s="106"/>
      <c r="M75" s="117"/>
      <c r="N75" s="67"/>
      <c r="O75" s="67"/>
      <c r="P75" s="67"/>
      <c r="Q75" s="67"/>
      <c r="R75" s="126"/>
      <c r="S75" s="106"/>
      <c r="T75" s="106"/>
      <c r="U75" s="106"/>
      <c r="V75" s="106"/>
      <c r="W75" s="117"/>
      <c r="X75" s="139"/>
      <c r="Y75" s="139"/>
      <c r="Z75" s="139"/>
      <c r="AA75" s="139"/>
      <c r="AD75" s="67"/>
      <c r="AE75" s="67"/>
      <c r="AF75" s="67"/>
      <c r="AG75" s="67"/>
    </row>
    <row r="76" spans="1:33" s="216" customFormat="1" ht="39" customHeight="1" x14ac:dyDescent="0.25">
      <c r="B76" s="185" t="s">
        <v>269</v>
      </c>
      <c r="C76" s="146" t="s">
        <v>198</v>
      </c>
      <c r="D76" s="237" t="s">
        <v>272</v>
      </c>
      <c r="E76" s="237"/>
      <c r="F76" s="237"/>
      <c r="G76" s="237"/>
      <c r="H76" s="237"/>
      <c r="I76" s="106"/>
      <c r="J76" s="106"/>
      <c r="K76" s="106"/>
      <c r="L76" s="106"/>
      <c r="M76" s="117"/>
      <c r="N76" s="67"/>
      <c r="O76" s="67"/>
      <c r="P76" s="67"/>
      <c r="Q76" s="67"/>
      <c r="R76" s="126"/>
      <c r="S76" s="106"/>
      <c r="T76" s="106"/>
      <c r="U76" s="106"/>
      <c r="V76" s="106"/>
      <c r="W76" s="117"/>
      <c r="X76" s="139"/>
      <c r="Y76" s="139"/>
      <c r="Z76" s="139"/>
      <c r="AA76" s="139"/>
      <c r="AD76" s="67"/>
      <c r="AE76" s="67"/>
      <c r="AF76" s="67"/>
      <c r="AG76" s="67"/>
    </row>
    <row r="77" spans="1:33" s="79" customFormat="1" ht="123.6" customHeight="1" x14ac:dyDescent="0.25">
      <c r="D77" s="66"/>
      <c r="F77" s="67"/>
      <c r="G77" s="67"/>
      <c r="H77" s="67"/>
      <c r="I77" s="106"/>
      <c r="J77" s="106"/>
      <c r="K77" s="106"/>
      <c r="L77" s="106"/>
      <c r="M77" s="117"/>
      <c r="N77" s="67"/>
      <c r="O77" s="67"/>
      <c r="P77" s="67"/>
      <c r="Q77" s="67"/>
      <c r="R77" s="126"/>
      <c r="S77" s="106"/>
      <c r="T77" s="106"/>
      <c r="U77" s="106"/>
      <c r="V77" s="106"/>
      <c r="W77" s="117"/>
      <c r="X77" s="139"/>
      <c r="Y77" s="139"/>
      <c r="Z77" s="139"/>
      <c r="AA77" s="139"/>
      <c r="AD77" s="67"/>
      <c r="AE77" s="67"/>
      <c r="AF77" s="67"/>
      <c r="AG77" s="67"/>
    </row>
    <row r="78" spans="1:33" s="77" customFormat="1" x14ac:dyDescent="0.25">
      <c r="A78" s="228" t="s">
        <v>97</v>
      </c>
      <c r="B78" s="228"/>
      <c r="C78" s="228"/>
      <c r="D78" s="228"/>
      <c r="E78" s="228"/>
      <c r="F78" s="228"/>
      <c r="G78" s="228"/>
      <c r="H78" s="228"/>
      <c r="I78" s="107"/>
      <c r="J78" s="107"/>
      <c r="K78" s="107"/>
      <c r="L78" s="107"/>
      <c r="M78" s="118"/>
      <c r="N78" s="13"/>
      <c r="O78" s="13"/>
      <c r="P78" s="13"/>
      <c r="Q78" s="13"/>
      <c r="R78" s="127"/>
      <c r="S78" s="107"/>
      <c r="T78" s="107"/>
      <c r="U78" s="107"/>
      <c r="V78" s="107"/>
      <c r="W78" s="118"/>
      <c r="X78" s="140"/>
      <c r="Y78" s="140"/>
      <c r="Z78" s="140"/>
      <c r="AA78" s="140"/>
      <c r="AD78" s="13"/>
      <c r="AE78" s="13"/>
      <c r="AF78" s="13"/>
      <c r="AG78" s="13"/>
    </row>
    <row r="79" spans="1:33" s="79" customFormat="1" x14ac:dyDescent="0.25">
      <c r="A79" s="229" t="s">
        <v>98</v>
      </c>
      <c r="B79" s="229"/>
      <c r="C79" s="229"/>
      <c r="D79" s="229"/>
      <c r="E79" s="229"/>
      <c r="F79" s="229"/>
      <c r="G79" s="229"/>
      <c r="H79" s="229"/>
      <c r="I79" s="106"/>
      <c r="J79" s="106"/>
      <c r="K79" s="106"/>
      <c r="L79" s="106"/>
      <c r="M79" s="117"/>
      <c r="N79" s="67"/>
      <c r="O79" s="67"/>
      <c r="P79" s="67"/>
      <c r="Q79" s="67"/>
      <c r="R79" s="126"/>
      <c r="S79" s="106"/>
      <c r="T79" s="106"/>
      <c r="U79" s="106"/>
      <c r="V79" s="106"/>
      <c r="W79" s="117"/>
      <c r="X79" s="139"/>
      <c r="Y79" s="139"/>
      <c r="Z79" s="139"/>
      <c r="AA79" s="139"/>
      <c r="AD79" s="67"/>
      <c r="AE79" s="67"/>
      <c r="AF79" s="67"/>
      <c r="AG79" s="67"/>
    </row>
    <row r="80" spans="1:33" s="79" customFormat="1" x14ac:dyDescent="0.25">
      <c r="A80" s="229" t="s">
        <v>267</v>
      </c>
      <c r="B80" s="229"/>
      <c r="C80" s="229"/>
      <c r="D80" s="229"/>
      <c r="E80" s="229"/>
      <c r="F80" s="229"/>
      <c r="G80" s="229"/>
      <c r="H80" s="229"/>
      <c r="I80" s="106"/>
      <c r="J80" s="106"/>
      <c r="K80" s="106"/>
      <c r="L80" s="106"/>
      <c r="M80" s="117"/>
      <c r="N80" s="67"/>
      <c r="O80" s="67"/>
      <c r="P80" s="67"/>
      <c r="Q80" s="67"/>
      <c r="R80" s="126"/>
      <c r="S80" s="106"/>
      <c r="T80" s="106"/>
      <c r="U80" s="106"/>
      <c r="V80" s="106"/>
      <c r="W80" s="117"/>
      <c r="X80" s="139"/>
      <c r="Y80" s="139"/>
      <c r="Z80" s="139"/>
      <c r="AA80" s="139"/>
      <c r="AD80" s="67"/>
      <c r="AE80" s="67"/>
      <c r="AF80" s="67"/>
      <c r="AG80" s="67"/>
    </row>
    <row r="81" spans="4:33" s="23" customFormat="1" hidden="1" x14ac:dyDescent="0.25">
      <c r="D81" s="33"/>
      <c r="F81" s="21"/>
      <c r="G81" s="21"/>
      <c r="H81" s="21"/>
      <c r="I81" s="104"/>
      <c r="J81" s="104"/>
      <c r="K81" s="104"/>
      <c r="L81" s="104"/>
      <c r="M81" s="111"/>
      <c r="N81" s="21"/>
      <c r="O81" s="21"/>
      <c r="P81" s="21"/>
      <c r="Q81" s="21"/>
      <c r="R81" s="125"/>
      <c r="S81" s="104"/>
      <c r="T81" s="104"/>
      <c r="U81" s="104"/>
      <c r="V81" s="104"/>
      <c r="W81" s="111"/>
      <c r="X81" s="137"/>
      <c r="Y81" s="137"/>
      <c r="Z81" s="137"/>
      <c r="AA81" s="137"/>
      <c r="AD81" s="21"/>
      <c r="AE81" s="21"/>
      <c r="AF81" s="21"/>
      <c r="AG81" s="21"/>
    </row>
    <row r="82" spans="4:33" s="23" customFormat="1" hidden="1" x14ac:dyDescent="0.25">
      <c r="D82" s="33"/>
      <c r="F82" s="21"/>
      <c r="G82" s="21"/>
      <c r="H82" s="21"/>
      <c r="I82" s="104"/>
      <c r="J82" s="104"/>
      <c r="K82" s="104"/>
      <c r="L82" s="104"/>
      <c r="M82" s="111"/>
      <c r="N82" s="21"/>
      <c r="O82" s="21"/>
      <c r="P82" s="21"/>
      <c r="Q82" s="21"/>
      <c r="R82" s="125"/>
      <c r="S82" s="104"/>
      <c r="T82" s="104"/>
      <c r="U82" s="104"/>
      <c r="V82" s="104"/>
      <c r="W82" s="111"/>
      <c r="X82" s="137"/>
      <c r="Y82" s="137"/>
      <c r="Z82" s="137"/>
      <c r="AA82" s="137"/>
      <c r="AD82" s="21"/>
      <c r="AE82" s="21"/>
      <c r="AF82" s="21"/>
      <c r="AG82" s="21"/>
    </row>
    <row r="83" spans="4:33" s="23" customFormat="1" hidden="1" x14ac:dyDescent="0.25">
      <c r="D83" s="33"/>
      <c r="F83" s="21"/>
      <c r="G83" s="21"/>
      <c r="H83" s="21"/>
      <c r="I83" s="104"/>
      <c r="J83" s="104"/>
      <c r="K83" s="104"/>
      <c r="L83" s="104"/>
      <c r="M83" s="111"/>
      <c r="N83" s="21"/>
      <c r="O83" s="21"/>
      <c r="P83" s="21"/>
      <c r="Q83" s="21"/>
      <c r="R83" s="125"/>
      <c r="S83" s="104"/>
      <c r="T83" s="104"/>
      <c r="U83" s="104"/>
      <c r="V83" s="104"/>
      <c r="W83" s="111"/>
      <c r="X83" s="137"/>
      <c r="Y83" s="137"/>
      <c r="Z83" s="137"/>
      <c r="AA83" s="137"/>
      <c r="AD83" s="21"/>
      <c r="AE83" s="21"/>
      <c r="AF83" s="21"/>
      <c r="AG83" s="21"/>
    </row>
    <row r="84" spans="4:33" s="23" customFormat="1" hidden="1" x14ac:dyDescent="0.25">
      <c r="D84" s="33"/>
      <c r="F84" s="21"/>
      <c r="G84" s="21"/>
      <c r="H84" s="21"/>
      <c r="I84" s="104"/>
      <c r="J84" s="104"/>
      <c r="K84" s="104"/>
      <c r="L84" s="104"/>
      <c r="M84" s="111"/>
      <c r="N84" s="21"/>
      <c r="O84" s="21"/>
      <c r="P84" s="21"/>
      <c r="Q84" s="21"/>
      <c r="R84" s="125"/>
      <c r="S84" s="104"/>
      <c r="T84" s="104"/>
      <c r="U84" s="104"/>
      <c r="V84" s="104"/>
      <c r="W84" s="111"/>
      <c r="X84" s="137"/>
      <c r="Y84" s="137"/>
      <c r="Z84" s="137"/>
      <c r="AA84" s="137"/>
      <c r="AD84" s="21"/>
      <c r="AE84" s="21"/>
      <c r="AF84" s="21"/>
      <c r="AG84" s="21"/>
    </row>
    <row r="85" spans="4:33" s="23" customFormat="1" hidden="1" x14ac:dyDescent="0.25">
      <c r="D85" s="33"/>
      <c r="F85" s="21"/>
      <c r="G85" s="21"/>
      <c r="H85" s="21"/>
      <c r="I85" s="104"/>
      <c r="J85" s="104"/>
      <c r="K85" s="104"/>
      <c r="L85" s="104"/>
      <c r="M85" s="111"/>
      <c r="N85" s="21"/>
      <c r="O85" s="21"/>
      <c r="P85" s="21"/>
      <c r="Q85" s="21"/>
      <c r="R85" s="125"/>
      <c r="S85" s="104"/>
      <c r="T85" s="104"/>
      <c r="U85" s="104"/>
      <c r="V85" s="104"/>
      <c r="W85" s="111"/>
      <c r="X85" s="137"/>
      <c r="Y85" s="137"/>
      <c r="Z85" s="137"/>
      <c r="AA85" s="137"/>
      <c r="AD85" s="21"/>
      <c r="AE85" s="21"/>
      <c r="AF85" s="21"/>
      <c r="AG85" s="21"/>
    </row>
    <row r="86" spans="4:33" s="23" customFormat="1" hidden="1" x14ac:dyDescent="0.25">
      <c r="D86" s="33"/>
      <c r="F86" s="21"/>
      <c r="G86" s="21"/>
      <c r="H86" s="21"/>
      <c r="I86" s="104"/>
      <c r="J86" s="104"/>
      <c r="K86" s="104"/>
      <c r="L86" s="104"/>
      <c r="M86" s="111"/>
      <c r="N86" s="21"/>
      <c r="O86" s="21"/>
      <c r="P86" s="21"/>
      <c r="Q86" s="21"/>
      <c r="R86" s="125"/>
      <c r="S86" s="104"/>
      <c r="T86" s="104"/>
      <c r="U86" s="104"/>
      <c r="V86" s="104"/>
      <c r="W86" s="111"/>
      <c r="X86" s="137"/>
      <c r="Y86" s="137"/>
      <c r="Z86" s="137"/>
      <c r="AA86" s="137"/>
      <c r="AD86" s="21"/>
      <c r="AE86" s="21"/>
      <c r="AF86" s="21"/>
      <c r="AG86" s="21"/>
    </row>
    <row r="87" spans="4:33" s="23" customFormat="1" hidden="1" x14ac:dyDescent="0.25">
      <c r="D87" s="33"/>
      <c r="F87" s="21"/>
      <c r="G87" s="21"/>
      <c r="H87" s="21"/>
      <c r="I87" s="104"/>
      <c r="J87" s="104"/>
      <c r="K87" s="104"/>
      <c r="L87" s="104"/>
      <c r="M87" s="111"/>
      <c r="N87" s="21"/>
      <c r="O87" s="21"/>
      <c r="P87" s="21"/>
      <c r="Q87" s="21"/>
      <c r="R87" s="125"/>
      <c r="S87" s="104"/>
      <c r="T87" s="104"/>
      <c r="U87" s="104"/>
      <c r="V87" s="104"/>
      <c r="W87" s="111"/>
      <c r="X87" s="137"/>
      <c r="Y87" s="137"/>
      <c r="Z87" s="137"/>
      <c r="AA87" s="137"/>
      <c r="AD87" s="21"/>
      <c r="AE87" s="21"/>
      <c r="AF87" s="21"/>
      <c r="AG87" s="21"/>
    </row>
    <row r="88" spans="4:33" s="23" customFormat="1" hidden="1" x14ac:dyDescent="0.25">
      <c r="D88" s="33"/>
      <c r="F88" s="21"/>
      <c r="G88" s="21"/>
      <c r="H88" s="21"/>
      <c r="I88" s="104"/>
      <c r="J88" s="104"/>
      <c r="K88" s="104"/>
      <c r="L88" s="104"/>
      <c r="M88" s="111"/>
      <c r="N88" s="21"/>
      <c r="O88" s="21"/>
      <c r="P88" s="21"/>
      <c r="Q88" s="21"/>
      <c r="R88" s="125"/>
      <c r="S88" s="104"/>
      <c r="T88" s="104"/>
      <c r="U88" s="104"/>
      <c r="V88" s="104"/>
      <c r="W88" s="111"/>
      <c r="X88" s="137"/>
      <c r="Y88" s="137"/>
      <c r="Z88" s="137"/>
      <c r="AA88" s="137"/>
      <c r="AD88" s="21"/>
      <c r="AE88" s="21"/>
      <c r="AF88" s="21"/>
      <c r="AG88" s="21"/>
    </row>
    <row r="89" spans="4:33" s="23" customFormat="1" hidden="1" x14ac:dyDescent="0.25">
      <c r="D89" s="33"/>
      <c r="F89" s="21"/>
      <c r="G89" s="21"/>
      <c r="H89" s="21"/>
      <c r="I89" s="104"/>
      <c r="J89" s="104"/>
      <c r="K89" s="104"/>
      <c r="L89" s="104"/>
      <c r="M89" s="111"/>
      <c r="N89" s="21"/>
      <c r="O89" s="21"/>
      <c r="P89" s="21"/>
      <c r="Q89" s="21"/>
      <c r="R89" s="125"/>
      <c r="S89" s="104"/>
      <c r="T89" s="104"/>
      <c r="U89" s="104"/>
      <c r="V89" s="104"/>
      <c r="W89" s="111"/>
      <c r="X89" s="137"/>
      <c r="Y89" s="137"/>
      <c r="Z89" s="137"/>
      <c r="AA89" s="137"/>
      <c r="AD89" s="21"/>
      <c r="AE89" s="21"/>
      <c r="AF89" s="21"/>
      <c r="AG89" s="21"/>
    </row>
    <row r="90" spans="4:33" s="23" customFormat="1" hidden="1" x14ac:dyDescent="0.25">
      <c r="D90" s="33"/>
      <c r="F90" s="21"/>
      <c r="G90" s="21"/>
      <c r="H90" s="21"/>
      <c r="I90" s="104"/>
      <c r="J90" s="104"/>
      <c r="K90" s="104"/>
      <c r="L90" s="104"/>
      <c r="M90" s="111"/>
      <c r="N90" s="21"/>
      <c r="O90" s="21"/>
      <c r="P90" s="21"/>
      <c r="Q90" s="21"/>
      <c r="R90" s="125"/>
      <c r="S90" s="104"/>
      <c r="T90" s="104"/>
      <c r="U90" s="104"/>
      <c r="V90" s="104"/>
      <c r="W90" s="111"/>
      <c r="X90" s="137"/>
      <c r="Y90" s="137"/>
      <c r="Z90" s="137"/>
      <c r="AA90" s="137"/>
      <c r="AD90" s="21"/>
      <c r="AE90" s="21"/>
      <c r="AF90" s="21"/>
      <c r="AG90" s="21"/>
    </row>
    <row r="91" spans="4:33" s="23" customFormat="1" hidden="1" x14ac:dyDescent="0.25">
      <c r="D91" s="33"/>
      <c r="F91" s="21"/>
      <c r="G91" s="21"/>
      <c r="H91" s="21"/>
      <c r="I91" s="104"/>
      <c r="J91" s="104"/>
      <c r="K91" s="104"/>
      <c r="L91" s="104"/>
      <c r="M91" s="111"/>
      <c r="N91" s="21"/>
      <c r="O91" s="21"/>
      <c r="P91" s="21"/>
      <c r="Q91" s="21"/>
      <c r="R91" s="125"/>
      <c r="S91" s="104"/>
      <c r="T91" s="104"/>
      <c r="U91" s="104"/>
      <c r="V91" s="104"/>
      <c r="W91" s="111"/>
      <c r="X91" s="137"/>
      <c r="Y91" s="137"/>
      <c r="Z91" s="137"/>
      <c r="AA91" s="137"/>
      <c r="AD91" s="21"/>
      <c r="AE91" s="21"/>
      <c r="AF91" s="21"/>
      <c r="AG91" s="21"/>
    </row>
    <row r="92" spans="4:33" s="23" customFormat="1" hidden="1" x14ac:dyDescent="0.25">
      <c r="D92" s="33"/>
      <c r="F92" s="21"/>
      <c r="G92" s="21"/>
      <c r="H92" s="21"/>
      <c r="I92" s="104"/>
      <c r="J92" s="104"/>
      <c r="K92" s="104"/>
      <c r="L92" s="104"/>
      <c r="M92" s="111"/>
      <c r="N92" s="21"/>
      <c r="O92" s="21"/>
      <c r="P92" s="21"/>
      <c r="Q92" s="21"/>
      <c r="R92" s="125"/>
      <c r="S92" s="104"/>
      <c r="T92" s="104"/>
      <c r="U92" s="104"/>
      <c r="V92" s="104"/>
      <c r="W92" s="111"/>
      <c r="X92" s="137"/>
      <c r="Y92" s="137"/>
      <c r="Z92" s="137"/>
      <c r="AA92" s="137"/>
      <c r="AD92" s="21"/>
      <c r="AE92" s="21"/>
      <c r="AF92" s="21"/>
      <c r="AG92" s="21"/>
    </row>
    <row r="93" spans="4:33" s="23" customFormat="1" hidden="1" x14ac:dyDescent="0.25">
      <c r="D93" s="33"/>
      <c r="F93" s="21"/>
      <c r="G93" s="21"/>
      <c r="H93" s="21"/>
      <c r="I93" s="104"/>
      <c r="J93" s="104"/>
      <c r="K93" s="104"/>
      <c r="L93" s="104"/>
      <c r="M93" s="111"/>
      <c r="N93" s="21"/>
      <c r="O93" s="21"/>
      <c r="P93" s="21"/>
      <c r="Q93" s="21"/>
      <c r="R93" s="125"/>
      <c r="S93" s="104"/>
      <c r="T93" s="104"/>
      <c r="U93" s="104"/>
      <c r="V93" s="104"/>
      <c r="W93" s="111"/>
      <c r="X93" s="137"/>
      <c r="Y93" s="137"/>
      <c r="Z93" s="137"/>
      <c r="AA93" s="137"/>
      <c r="AD93" s="21"/>
      <c r="AE93" s="21"/>
      <c r="AF93" s="21"/>
      <c r="AG93" s="21"/>
    </row>
    <row r="94" spans="4:33" s="23" customFormat="1" hidden="1" x14ac:dyDescent="0.25">
      <c r="D94" s="33"/>
      <c r="F94" s="21"/>
      <c r="G94" s="21"/>
      <c r="H94" s="21"/>
      <c r="I94" s="104"/>
      <c r="J94" s="104"/>
      <c r="K94" s="104"/>
      <c r="L94" s="104"/>
      <c r="M94" s="111"/>
      <c r="N94" s="21"/>
      <c r="O94" s="21"/>
      <c r="P94" s="21"/>
      <c r="Q94" s="21"/>
      <c r="R94" s="125"/>
      <c r="S94" s="104"/>
      <c r="T94" s="104"/>
      <c r="U94" s="104"/>
      <c r="V94" s="104"/>
      <c r="W94" s="111"/>
      <c r="X94" s="137"/>
      <c r="Y94" s="137"/>
      <c r="Z94" s="137"/>
      <c r="AA94" s="137"/>
      <c r="AD94" s="21"/>
      <c r="AE94" s="21"/>
      <c r="AF94" s="21"/>
      <c r="AG94" s="21"/>
    </row>
    <row r="95" spans="4:33" s="23" customFormat="1" hidden="1" x14ac:dyDescent="0.25">
      <c r="D95" s="33"/>
      <c r="F95" s="21"/>
      <c r="G95" s="21"/>
      <c r="H95" s="21"/>
      <c r="I95" s="104"/>
      <c r="J95" s="104"/>
      <c r="K95" s="104"/>
      <c r="L95" s="104"/>
      <c r="M95" s="111"/>
      <c r="N95" s="21"/>
      <c r="O95" s="21"/>
      <c r="P95" s="21"/>
      <c r="Q95" s="21"/>
      <c r="R95" s="125"/>
      <c r="S95" s="104"/>
      <c r="T95" s="104"/>
      <c r="U95" s="104"/>
      <c r="V95" s="104"/>
      <c r="W95" s="111"/>
      <c r="X95" s="137"/>
      <c r="Y95" s="137"/>
      <c r="Z95" s="137"/>
      <c r="AA95" s="137"/>
      <c r="AD95" s="21"/>
      <c r="AE95" s="21"/>
      <c r="AF95" s="21"/>
      <c r="AG95" s="21"/>
    </row>
    <row r="96" spans="4:33" s="23" customFormat="1" hidden="1" x14ac:dyDescent="0.25">
      <c r="D96" s="33"/>
      <c r="F96" s="21"/>
      <c r="G96" s="21"/>
      <c r="H96" s="21"/>
      <c r="I96" s="104"/>
      <c r="J96" s="104"/>
      <c r="K96" s="104"/>
      <c r="L96" s="104"/>
      <c r="M96" s="111"/>
      <c r="N96" s="21"/>
      <c r="O96" s="21"/>
      <c r="P96" s="21"/>
      <c r="Q96" s="21"/>
      <c r="R96" s="125"/>
      <c r="S96" s="104"/>
      <c r="T96" s="104"/>
      <c r="U96" s="104"/>
      <c r="V96" s="104"/>
      <c r="W96" s="111"/>
      <c r="X96" s="137"/>
      <c r="Y96" s="137"/>
      <c r="Z96" s="137"/>
      <c r="AA96" s="137"/>
      <c r="AD96" s="21"/>
      <c r="AE96" s="21"/>
      <c r="AF96" s="21"/>
      <c r="AG96" s="21"/>
    </row>
    <row r="97" spans="4:33" s="23" customFormat="1" hidden="1" x14ac:dyDescent="0.25">
      <c r="D97" s="33"/>
      <c r="F97" s="21"/>
      <c r="G97" s="21"/>
      <c r="H97" s="21"/>
      <c r="I97" s="104"/>
      <c r="J97" s="104"/>
      <c r="K97" s="104"/>
      <c r="L97" s="104"/>
      <c r="M97" s="111"/>
      <c r="N97" s="21"/>
      <c r="O97" s="21"/>
      <c r="P97" s="21"/>
      <c r="Q97" s="21"/>
      <c r="R97" s="125"/>
      <c r="S97" s="104"/>
      <c r="T97" s="104"/>
      <c r="U97" s="104"/>
      <c r="V97" s="104"/>
      <c r="W97" s="111"/>
      <c r="X97" s="137"/>
      <c r="Y97" s="137"/>
      <c r="Z97" s="137"/>
      <c r="AA97" s="137"/>
      <c r="AD97" s="21"/>
      <c r="AE97" s="21"/>
      <c r="AF97" s="21"/>
      <c r="AG97" s="21"/>
    </row>
    <row r="98" spans="4:33" s="23" customFormat="1" hidden="1" x14ac:dyDescent="0.25">
      <c r="D98" s="33"/>
      <c r="F98" s="21"/>
      <c r="G98" s="21"/>
      <c r="H98" s="21"/>
      <c r="I98" s="104"/>
      <c r="J98" s="104"/>
      <c r="K98" s="104"/>
      <c r="L98" s="104"/>
      <c r="M98" s="111"/>
      <c r="N98" s="21"/>
      <c r="O98" s="21"/>
      <c r="P98" s="21"/>
      <c r="Q98" s="21"/>
      <c r="R98" s="125"/>
      <c r="S98" s="104"/>
      <c r="T98" s="104"/>
      <c r="U98" s="104"/>
      <c r="V98" s="104"/>
      <c r="W98" s="111"/>
      <c r="X98" s="137"/>
      <c r="Y98" s="137"/>
      <c r="Z98" s="137"/>
      <c r="AA98" s="137"/>
      <c r="AD98" s="21"/>
      <c r="AE98" s="21"/>
      <c r="AF98" s="21"/>
      <c r="AG98" s="21"/>
    </row>
    <row r="99" spans="4:33" s="23" customFormat="1" hidden="1" x14ac:dyDescent="0.25">
      <c r="D99" s="33"/>
      <c r="F99" s="21"/>
      <c r="G99" s="21"/>
      <c r="H99" s="21"/>
      <c r="I99" s="104"/>
      <c r="J99" s="104"/>
      <c r="K99" s="104"/>
      <c r="L99" s="104"/>
      <c r="M99" s="111"/>
      <c r="N99" s="21"/>
      <c r="O99" s="21"/>
      <c r="P99" s="21"/>
      <c r="Q99" s="21"/>
      <c r="R99" s="125"/>
      <c r="S99" s="104"/>
      <c r="T99" s="104"/>
      <c r="U99" s="104"/>
      <c r="V99" s="104"/>
      <c r="W99" s="111"/>
      <c r="X99" s="137"/>
      <c r="Y99" s="137"/>
      <c r="Z99" s="137"/>
      <c r="AA99" s="137"/>
      <c r="AD99" s="21"/>
      <c r="AE99" s="21"/>
      <c r="AF99" s="21"/>
      <c r="AG99" s="21"/>
    </row>
    <row r="100" spans="4:33" s="23" customFormat="1" hidden="1" x14ac:dyDescent="0.25">
      <c r="D100" s="33"/>
      <c r="F100" s="21"/>
      <c r="G100" s="21"/>
      <c r="H100" s="21"/>
      <c r="I100" s="104"/>
      <c r="J100" s="104"/>
      <c r="K100" s="104"/>
      <c r="L100" s="104"/>
      <c r="M100" s="111"/>
      <c r="N100" s="21"/>
      <c r="O100" s="21"/>
      <c r="P100" s="21"/>
      <c r="Q100" s="21"/>
      <c r="R100" s="125"/>
      <c r="S100" s="104"/>
      <c r="T100" s="104"/>
      <c r="U100" s="104"/>
      <c r="V100" s="104"/>
      <c r="W100" s="111"/>
      <c r="X100" s="137"/>
      <c r="Y100" s="137"/>
      <c r="Z100" s="137"/>
      <c r="AA100" s="137"/>
      <c r="AD100" s="21"/>
      <c r="AE100" s="21"/>
      <c r="AF100" s="21"/>
      <c r="AG100" s="21"/>
    </row>
    <row r="101" spans="4:33" s="23" customFormat="1" hidden="1" x14ac:dyDescent="0.25">
      <c r="D101" s="33"/>
      <c r="F101" s="21"/>
      <c r="G101" s="21"/>
      <c r="H101" s="21"/>
      <c r="I101" s="104"/>
      <c r="J101" s="104"/>
      <c r="K101" s="104"/>
      <c r="L101" s="104"/>
      <c r="M101" s="111"/>
      <c r="N101" s="21"/>
      <c r="O101" s="21"/>
      <c r="P101" s="21"/>
      <c r="Q101" s="21"/>
      <c r="R101" s="125"/>
      <c r="S101" s="104"/>
      <c r="T101" s="104"/>
      <c r="U101" s="104"/>
      <c r="V101" s="104"/>
      <c r="W101" s="111"/>
      <c r="X101" s="137"/>
      <c r="Y101" s="137"/>
      <c r="Z101" s="137"/>
      <c r="AA101" s="137"/>
      <c r="AD101" s="21"/>
      <c r="AE101" s="21"/>
      <c r="AF101" s="21"/>
      <c r="AG101" s="21"/>
    </row>
    <row r="102" spans="4:33" s="23" customFormat="1" hidden="1" x14ac:dyDescent="0.25">
      <c r="D102" s="33"/>
      <c r="F102" s="21"/>
      <c r="G102" s="21"/>
      <c r="H102" s="21"/>
      <c r="I102" s="104"/>
      <c r="J102" s="104"/>
      <c r="K102" s="104"/>
      <c r="L102" s="104"/>
      <c r="M102" s="111"/>
      <c r="N102" s="21"/>
      <c r="O102" s="21"/>
      <c r="P102" s="21"/>
      <c r="Q102" s="21"/>
      <c r="R102" s="125"/>
      <c r="S102" s="104"/>
      <c r="T102" s="104"/>
      <c r="U102" s="104"/>
      <c r="V102" s="104"/>
      <c r="W102" s="111"/>
      <c r="X102" s="137"/>
      <c r="Y102" s="137"/>
      <c r="Z102" s="137"/>
      <c r="AA102" s="137"/>
      <c r="AD102" s="21"/>
      <c r="AE102" s="21"/>
      <c r="AF102" s="21"/>
      <c r="AG102" s="21"/>
    </row>
    <row r="103" spans="4:33" s="23" customFormat="1" hidden="1" x14ac:dyDescent="0.25">
      <c r="D103" s="33"/>
      <c r="F103" s="21"/>
      <c r="G103" s="21"/>
      <c r="H103" s="21"/>
      <c r="I103" s="104"/>
      <c r="J103" s="104"/>
      <c r="K103" s="104"/>
      <c r="L103" s="104"/>
      <c r="M103" s="111"/>
      <c r="N103" s="21"/>
      <c r="O103" s="21"/>
      <c r="P103" s="21"/>
      <c r="Q103" s="21"/>
      <c r="R103" s="125"/>
      <c r="S103" s="104"/>
      <c r="T103" s="104"/>
      <c r="U103" s="104"/>
      <c r="V103" s="104"/>
      <c r="W103" s="111"/>
      <c r="X103" s="137"/>
      <c r="Y103" s="137"/>
      <c r="Z103" s="137"/>
      <c r="AA103" s="137"/>
      <c r="AD103" s="21"/>
      <c r="AE103" s="21"/>
      <c r="AF103" s="21"/>
      <c r="AG103" s="21"/>
    </row>
    <row r="104" spans="4:33" s="23" customFormat="1" hidden="1" x14ac:dyDescent="0.25">
      <c r="D104" s="33"/>
      <c r="F104" s="21"/>
      <c r="G104" s="21"/>
      <c r="H104" s="21"/>
      <c r="I104" s="104"/>
      <c r="J104" s="104"/>
      <c r="K104" s="104"/>
      <c r="L104" s="104"/>
      <c r="M104" s="111"/>
      <c r="N104" s="21"/>
      <c r="O104" s="21"/>
      <c r="P104" s="21"/>
      <c r="Q104" s="21"/>
      <c r="R104" s="125"/>
      <c r="S104" s="104"/>
      <c r="T104" s="104"/>
      <c r="U104" s="104"/>
      <c r="V104" s="104"/>
      <c r="W104" s="111"/>
      <c r="X104" s="137"/>
      <c r="Y104" s="137"/>
      <c r="Z104" s="137"/>
      <c r="AA104" s="137"/>
      <c r="AD104" s="21"/>
      <c r="AE104" s="21"/>
      <c r="AF104" s="21"/>
      <c r="AG104" s="21"/>
    </row>
    <row r="105" spans="4:33" s="23" customFormat="1" hidden="1" x14ac:dyDescent="0.25">
      <c r="D105" s="33"/>
      <c r="F105" s="21"/>
      <c r="G105" s="21"/>
      <c r="H105" s="21"/>
      <c r="I105" s="104"/>
      <c r="J105" s="104"/>
      <c r="K105" s="104"/>
      <c r="L105" s="104"/>
      <c r="M105" s="111"/>
      <c r="N105" s="21"/>
      <c r="O105" s="21"/>
      <c r="P105" s="21"/>
      <c r="Q105" s="21"/>
      <c r="R105" s="125"/>
      <c r="S105" s="104"/>
      <c r="T105" s="104"/>
      <c r="U105" s="104"/>
      <c r="V105" s="104"/>
      <c r="W105" s="111"/>
      <c r="X105" s="137"/>
      <c r="Y105" s="137"/>
      <c r="Z105" s="137"/>
      <c r="AA105" s="137"/>
      <c r="AD105" s="21"/>
      <c r="AE105" s="21"/>
      <c r="AF105" s="21"/>
      <c r="AG105" s="21"/>
    </row>
    <row r="106" spans="4:33" s="23" customFormat="1" hidden="1" x14ac:dyDescent="0.25">
      <c r="D106" s="33"/>
      <c r="F106" s="21"/>
      <c r="G106" s="21"/>
      <c r="H106" s="21"/>
      <c r="I106" s="104"/>
      <c r="J106" s="104"/>
      <c r="K106" s="104"/>
      <c r="L106" s="104"/>
      <c r="M106" s="111"/>
      <c r="N106" s="21"/>
      <c r="O106" s="21"/>
      <c r="P106" s="21"/>
      <c r="Q106" s="21"/>
      <c r="R106" s="125"/>
      <c r="S106" s="104"/>
      <c r="T106" s="104"/>
      <c r="U106" s="104"/>
      <c r="V106" s="104"/>
      <c r="W106" s="111"/>
      <c r="X106" s="137"/>
      <c r="Y106" s="137"/>
      <c r="Z106" s="137"/>
      <c r="AA106" s="137"/>
      <c r="AD106" s="21"/>
      <c r="AE106" s="21"/>
      <c r="AF106" s="21"/>
      <c r="AG106" s="21"/>
    </row>
    <row r="107" spans="4:33" s="23" customFormat="1" hidden="1" x14ac:dyDescent="0.25">
      <c r="D107" s="33"/>
      <c r="F107" s="21"/>
      <c r="G107" s="21"/>
      <c r="H107" s="21"/>
      <c r="I107" s="104"/>
      <c r="J107" s="104"/>
      <c r="K107" s="104"/>
      <c r="L107" s="104"/>
      <c r="M107" s="111"/>
      <c r="N107" s="21"/>
      <c r="O107" s="21"/>
      <c r="P107" s="21"/>
      <c r="Q107" s="21"/>
      <c r="R107" s="125"/>
      <c r="S107" s="104"/>
      <c r="T107" s="104"/>
      <c r="U107" s="104"/>
      <c r="V107" s="104"/>
      <c r="W107" s="111"/>
      <c r="X107" s="137"/>
      <c r="Y107" s="137"/>
      <c r="Z107" s="137"/>
      <c r="AA107" s="137"/>
      <c r="AD107" s="21"/>
      <c r="AE107" s="21"/>
      <c r="AF107" s="21"/>
      <c r="AG107" s="21"/>
    </row>
    <row r="108" spans="4:33" s="23" customFormat="1" hidden="1" x14ac:dyDescent="0.25">
      <c r="D108" s="33"/>
      <c r="F108" s="21"/>
      <c r="G108" s="21"/>
      <c r="H108" s="21"/>
      <c r="I108" s="104"/>
      <c r="J108" s="104"/>
      <c r="K108" s="104"/>
      <c r="L108" s="104"/>
      <c r="M108" s="111"/>
      <c r="N108" s="21"/>
      <c r="O108" s="21"/>
      <c r="P108" s="21"/>
      <c r="Q108" s="21"/>
      <c r="R108" s="125"/>
      <c r="S108" s="104"/>
      <c r="T108" s="104"/>
      <c r="U108" s="104"/>
      <c r="V108" s="104"/>
      <c r="W108" s="111"/>
      <c r="X108" s="137"/>
      <c r="Y108" s="137"/>
      <c r="Z108" s="137"/>
      <c r="AA108" s="137"/>
      <c r="AD108" s="21"/>
      <c r="AE108" s="21"/>
      <c r="AF108" s="21"/>
      <c r="AG108" s="21"/>
    </row>
    <row r="109" spans="4:33" s="23" customFormat="1" hidden="1" x14ac:dyDescent="0.25">
      <c r="D109" s="33"/>
      <c r="F109" s="21"/>
      <c r="G109" s="21"/>
      <c r="H109" s="21"/>
      <c r="I109" s="104"/>
      <c r="J109" s="104"/>
      <c r="K109" s="104"/>
      <c r="L109" s="104"/>
      <c r="M109" s="111"/>
      <c r="N109" s="21"/>
      <c r="O109" s="21"/>
      <c r="P109" s="21"/>
      <c r="Q109" s="21"/>
      <c r="R109" s="125"/>
      <c r="S109" s="104"/>
      <c r="T109" s="104"/>
      <c r="U109" s="104"/>
      <c r="V109" s="104"/>
      <c r="W109" s="111"/>
      <c r="X109" s="137"/>
      <c r="Y109" s="137"/>
      <c r="Z109" s="137"/>
      <c r="AA109" s="137"/>
      <c r="AD109" s="21"/>
      <c r="AE109" s="21"/>
      <c r="AF109" s="21"/>
      <c r="AG109" s="21"/>
    </row>
    <row r="110" spans="4:33" s="23" customFormat="1" hidden="1" x14ac:dyDescent="0.25">
      <c r="D110" s="33"/>
      <c r="F110" s="21"/>
      <c r="G110" s="21"/>
      <c r="H110" s="21"/>
      <c r="I110" s="104"/>
      <c r="J110" s="104"/>
      <c r="K110" s="104"/>
      <c r="L110" s="104"/>
      <c r="M110" s="111"/>
      <c r="N110" s="21"/>
      <c r="O110" s="21"/>
      <c r="P110" s="21"/>
      <c r="Q110" s="21"/>
      <c r="R110" s="125"/>
      <c r="S110" s="104"/>
      <c r="T110" s="104"/>
      <c r="U110" s="104"/>
      <c r="V110" s="104"/>
      <c r="W110" s="111"/>
      <c r="X110" s="137"/>
      <c r="Y110" s="137"/>
      <c r="Z110" s="137"/>
      <c r="AA110" s="137"/>
      <c r="AD110" s="21"/>
      <c r="AE110" s="21"/>
      <c r="AF110" s="21"/>
      <c r="AG110" s="21"/>
    </row>
    <row r="111" spans="4:33" s="23" customFormat="1" hidden="1" x14ac:dyDescent="0.25">
      <c r="D111" s="33"/>
      <c r="F111" s="21"/>
      <c r="G111" s="21"/>
      <c r="H111" s="21"/>
      <c r="I111" s="104"/>
      <c r="J111" s="104"/>
      <c r="K111" s="104"/>
      <c r="L111" s="104"/>
      <c r="M111" s="111"/>
      <c r="N111" s="21"/>
      <c r="O111" s="21"/>
      <c r="P111" s="21"/>
      <c r="Q111" s="21"/>
      <c r="R111" s="125"/>
      <c r="S111" s="104"/>
      <c r="T111" s="104"/>
      <c r="U111" s="104"/>
      <c r="V111" s="104"/>
      <c r="W111" s="111"/>
      <c r="X111" s="137"/>
      <c r="Y111" s="137"/>
      <c r="Z111" s="137"/>
      <c r="AA111" s="137"/>
      <c r="AD111" s="21"/>
      <c r="AE111" s="21"/>
      <c r="AF111" s="21"/>
      <c r="AG111" s="21"/>
    </row>
    <row r="112" spans="4:33" s="23" customFormat="1" hidden="1" x14ac:dyDescent="0.25">
      <c r="D112" s="33"/>
      <c r="F112" s="21"/>
      <c r="G112" s="21"/>
      <c r="H112" s="21"/>
      <c r="I112" s="104"/>
      <c r="J112" s="104"/>
      <c r="K112" s="104"/>
      <c r="L112" s="104"/>
      <c r="M112" s="111"/>
      <c r="N112" s="21"/>
      <c r="O112" s="21"/>
      <c r="P112" s="21"/>
      <c r="Q112" s="21"/>
      <c r="R112" s="125"/>
      <c r="S112" s="104"/>
      <c r="T112" s="104"/>
      <c r="U112" s="104"/>
      <c r="V112" s="104"/>
      <c r="W112" s="111"/>
      <c r="X112" s="137"/>
      <c r="Y112" s="137"/>
      <c r="Z112" s="137"/>
      <c r="AA112" s="137"/>
      <c r="AD112" s="21"/>
      <c r="AE112" s="21"/>
      <c r="AF112" s="21"/>
      <c r="AG112" s="21"/>
    </row>
    <row r="113" spans="4:33" s="23" customFormat="1" hidden="1" x14ac:dyDescent="0.25">
      <c r="D113" s="33"/>
      <c r="F113" s="21"/>
      <c r="G113" s="21"/>
      <c r="H113" s="21"/>
      <c r="I113" s="104"/>
      <c r="J113" s="104"/>
      <c r="K113" s="104"/>
      <c r="L113" s="104"/>
      <c r="M113" s="111"/>
      <c r="N113" s="21"/>
      <c r="O113" s="21"/>
      <c r="P113" s="21"/>
      <c r="Q113" s="21"/>
      <c r="R113" s="125"/>
      <c r="S113" s="104"/>
      <c r="T113" s="104"/>
      <c r="U113" s="104"/>
      <c r="V113" s="104"/>
      <c r="W113" s="111"/>
      <c r="X113" s="137"/>
      <c r="Y113" s="137"/>
      <c r="Z113" s="137"/>
      <c r="AA113" s="137"/>
      <c r="AD113" s="21"/>
      <c r="AE113" s="21"/>
      <c r="AF113" s="21"/>
      <c r="AG113" s="21"/>
    </row>
    <row r="114" spans="4:33" s="23" customFormat="1" hidden="1" x14ac:dyDescent="0.25">
      <c r="D114" s="33"/>
      <c r="F114" s="21"/>
      <c r="G114" s="21"/>
      <c r="H114" s="21"/>
      <c r="I114" s="104"/>
      <c r="J114" s="104"/>
      <c r="K114" s="104"/>
      <c r="L114" s="104"/>
      <c r="M114" s="111"/>
      <c r="N114" s="21"/>
      <c r="O114" s="21"/>
      <c r="P114" s="21"/>
      <c r="Q114" s="21"/>
      <c r="R114" s="125"/>
      <c r="S114" s="104"/>
      <c r="T114" s="104"/>
      <c r="U114" s="104"/>
      <c r="V114" s="104"/>
      <c r="W114" s="111"/>
      <c r="X114" s="137"/>
      <c r="Y114" s="137"/>
      <c r="Z114" s="137"/>
      <c r="AA114" s="137"/>
      <c r="AD114" s="21"/>
      <c r="AE114" s="21"/>
      <c r="AF114" s="21"/>
      <c r="AG114" s="21"/>
    </row>
    <row r="115" spans="4:33" s="23" customFormat="1" hidden="1" x14ac:dyDescent="0.25">
      <c r="D115" s="33"/>
      <c r="F115" s="21"/>
      <c r="G115" s="21"/>
      <c r="H115" s="21"/>
      <c r="I115" s="104"/>
      <c r="J115" s="104"/>
      <c r="K115" s="104"/>
      <c r="L115" s="104"/>
      <c r="M115" s="111"/>
      <c r="N115" s="21"/>
      <c r="O115" s="21"/>
      <c r="P115" s="21"/>
      <c r="Q115" s="21"/>
      <c r="R115" s="125"/>
      <c r="S115" s="104"/>
      <c r="T115" s="104"/>
      <c r="U115" s="104"/>
      <c r="V115" s="104"/>
      <c r="W115" s="111"/>
      <c r="X115" s="137"/>
      <c r="Y115" s="137"/>
      <c r="Z115" s="137"/>
      <c r="AA115" s="137"/>
      <c r="AD115" s="21"/>
      <c r="AE115" s="21"/>
      <c r="AF115" s="21"/>
      <c r="AG115" s="21"/>
    </row>
    <row r="116" spans="4:33" s="23" customFormat="1" hidden="1" x14ac:dyDescent="0.25">
      <c r="D116" s="33"/>
      <c r="F116" s="21"/>
      <c r="G116" s="21"/>
      <c r="H116" s="21"/>
      <c r="I116" s="104"/>
      <c r="J116" s="104"/>
      <c r="K116" s="104"/>
      <c r="L116" s="104"/>
      <c r="M116" s="111"/>
      <c r="N116" s="21"/>
      <c r="O116" s="21"/>
      <c r="P116" s="21"/>
      <c r="Q116" s="21"/>
      <c r="R116" s="125"/>
      <c r="S116" s="104"/>
      <c r="T116" s="104"/>
      <c r="U116" s="104"/>
      <c r="V116" s="104"/>
      <c r="W116" s="111"/>
      <c r="X116" s="137"/>
      <c r="Y116" s="137"/>
      <c r="Z116" s="137"/>
      <c r="AA116" s="137"/>
      <c r="AD116" s="21"/>
      <c r="AE116" s="21"/>
      <c r="AF116" s="21"/>
      <c r="AG116" s="21"/>
    </row>
    <row r="117" spans="4:33" s="23" customFormat="1" hidden="1" x14ac:dyDescent="0.25">
      <c r="D117" s="33"/>
      <c r="F117" s="21"/>
      <c r="G117" s="21"/>
      <c r="H117" s="21"/>
      <c r="I117" s="104"/>
      <c r="J117" s="104"/>
      <c r="K117" s="104"/>
      <c r="L117" s="104"/>
      <c r="M117" s="111"/>
      <c r="N117" s="21"/>
      <c r="O117" s="21"/>
      <c r="P117" s="21"/>
      <c r="Q117" s="21"/>
      <c r="R117" s="125"/>
      <c r="S117" s="104"/>
      <c r="T117" s="104"/>
      <c r="U117" s="104"/>
      <c r="V117" s="104"/>
      <c r="W117" s="111"/>
      <c r="X117" s="137"/>
      <c r="Y117" s="137"/>
      <c r="Z117" s="137"/>
      <c r="AA117" s="137"/>
      <c r="AD117" s="21"/>
      <c r="AE117" s="21"/>
      <c r="AF117" s="21"/>
      <c r="AG117" s="21"/>
    </row>
    <row r="118" spans="4:33" s="23" customFormat="1" hidden="1" x14ac:dyDescent="0.25">
      <c r="D118" s="33"/>
      <c r="F118" s="21"/>
      <c r="G118" s="21"/>
      <c r="H118" s="21"/>
      <c r="I118" s="104"/>
      <c r="J118" s="104"/>
      <c r="K118" s="104"/>
      <c r="L118" s="104"/>
      <c r="M118" s="111"/>
      <c r="N118" s="21"/>
      <c r="O118" s="21"/>
      <c r="P118" s="21"/>
      <c r="Q118" s="21"/>
      <c r="R118" s="125"/>
      <c r="S118" s="104"/>
      <c r="T118" s="104"/>
      <c r="U118" s="104"/>
      <c r="V118" s="104"/>
      <c r="W118" s="111"/>
      <c r="X118" s="137"/>
      <c r="Y118" s="137"/>
      <c r="Z118" s="137"/>
      <c r="AA118" s="137"/>
      <c r="AD118" s="21"/>
      <c r="AE118" s="21"/>
      <c r="AF118" s="21"/>
      <c r="AG118" s="21"/>
    </row>
    <row r="119" spans="4:33" s="23" customFormat="1" hidden="1" x14ac:dyDescent="0.25">
      <c r="D119" s="33"/>
      <c r="F119" s="21"/>
      <c r="G119" s="21"/>
      <c r="H119" s="21"/>
      <c r="I119" s="104"/>
      <c r="J119" s="104"/>
      <c r="K119" s="104"/>
      <c r="L119" s="104"/>
      <c r="M119" s="111"/>
      <c r="N119" s="21"/>
      <c r="O119" s="21"/>
      <c r="P119" s="21"/>
      <c r="Q119" s="21"/>
      <c r="R119" s="125"/>
      <c r="S119" s="104"/>
      <c r="T119" s="104"/>
      <c r="U119" s="104"/>
      <c r="V119" s="104"/>
      <c r="W119" s="111"/>
      <c r="X119" s="137"/>
      <c r="Y119" s="137"/>
      <c r="Z119" s="137"/>
      <c r="AA119" s="137"/>
      <c r="AD119" s="21"/>
      <c r="AE119" s="21"/>
      <c r="AF119" s="21"/>
      <c r="AG119" s="21"/>
    </row>
    <row r="120" spans="4:33" s="23" customFormat="1" hidden="1" x14ac:dyDescent="0.25">
      <c r="D120" s="33"/>
      <c r="F120" s="21"/>
      <c r="G120" s="21"/>
      <c r="H120" s="21"/>
      <c r="I120" s="104"/>
      <c r="J120" s="104"/>
      <c r="K120" s="104"/>
      <c r="L120" s="104"/>
      <c r="M120" s="111"/>
      <c r="N120" s="21"/>
      <c r="O120" s="21"/>
      <c r="P120" s="21"/>
      <c r="Q120" s="21"/>
      <c r="R120" s="125"/>
      <c r="S120" s="104"/>
      <c r="T120" s="104"/>
      <c r="U120" s="104"/>
      <c r="V120" s="104"/>
      <c r="W120" s="111"/>
      <c r="X120" s="137"/>
      <c r="Y120" s="137"/>
      <c r="Z120" s="137"/>
      <c r="AA120" s="137"/>
      <c r="AD120" s="21"/>
      <c r="AE120" s="21"/>
      <c r="AF120" s="21"/>
      <c r="AG120" s="21"/>
    </row>
    <row r="121" spans="4:33" s="23" customFormat="1" hidden="1" x14ac:dyDescent="0.25">
      <c r="D121" s="33"/>
      <c r="F121" s="21"/>
      <c r="G121" s="21"/>
      <c r="H121" s="21"/>
      <c r="I121" s="104"/>
      <c r="J121" s="104"/>
      <c r="K121" s="104"/>
      <c r="L121" s="104"/>
      <c r="M121" s="111"/>
      <c r="N121" s="21"/>
      <c r="O121" s="21"/>
      <c r="P121" s="21"/>
      <c r="Q121" s="21"/>
      <c r="R121" s="125"/>
      <c r="S121" s="104"/>
      <c r="T121" s="104"/>
      <c r="U121" s="104"/>
      <c r="V121" s="104"/>
      <c r="W121" s="111"/>
      <c r="X121" s="137"/>
      <c r="Y121" s="137"/>
      <c r="Z121" s="137"/>
      <c r="AA121" s="137"/>
      <c r="AD121" s="21"/>
      <c r="AE121" s="21"/>
      <c r="AF121" s="21"/>
      <c r="AG121" s="21"/>
    </row>
    <row r="122" spans="4:33" s="23" customFormat="1" hidden="1" x14ac:dyDescent="0.25">
      <c r="D122" s="33"/>
      <c r="F122" s="21"/>
      <c r="G122" s="21"/>
      <c r="H122" s="21"/>
      <c r="I122" s="104"/>
      <c r="J122" s="104"/>
      <c r="K122" s="104"/>
      <c r="L122" s="104"/>
      <c r="M122" s="111"/>
      <c r="N122" s="21"/>
      <c r="O122" s="21"/>
      <c r="P122" s="21"/>
      <c r="Q122" s="21"/>
      <c r="R122" s="125"/>
      <c r="S122" s="104"/>
      <c r="T122" s="104"/>
      <c r="U122" s="104"/>
      <c r="V122" s="104"/>
      <c r="W122" s="111"/>
      <c r="X122" s="137"/>
      <c r="Y122" s="137"/>
      <c r="Z122" s="137"/>
      <c r="AA122" s="137"/>
      <c r="AD122" s="21"/>
      <c r="AE122" s="21"/>
      <c r="AF122" s="21"/>
      <c r="AG122" s="21"/>
    </row>
    <row r="123" spans="4:33" s="23" customFormat="1" hidden="1" x14ac:dyDescent="0.25">
      <c r="D123" s="33"/>
      <c r="F123" s="21"/>
      <c r="G123" s="21"/>
      <c r="H123" s="21"/>
      <c r="I123" s="104"/>
      <c r="J123" s="104"/>
      <c r="K123" s="104"/>
      <c r="L123" s="104"/>
      <c r="M123" s="111"/>
      <c r="N123" s="21"/>
      <c r="O123" s="21"/>
      <c r="P123" s="21"/>
      <c r="Q123" s="21"/>
      <c r="R123" s="125"/>
      <c r="S123" s="104"/>
      <c r="T123" s="104"/>
      <c r="U123" s="104"/>
      <c r="V123" s="104"/>
      <c r="W123" s="111"/>
      <c r="X123" s="137"/>
      <c r="Y123" s="137"/>
      <c r="Z123" s="137"/>
      <c r="AA123" s="137"/>
      <c r="AD123" s="21"/>
      <c r="AE123" s="21"/>
      <c r="AF123" s="21"/>
      <c r="AG123" s="21"/>
    </row>
    <row r="124" spans="4:33" s="23" customFormat="1" hidden="1" x14ac:dyDescent="0.25">
      <c r="D124" s="33"/>
      <c r="F124" s="21"/>
      <c r="G124" s="21"/>
      <c r="H124" s="21"/>
      <c r="I124" s="104"/>
      <c r="J124" s="104"/>
      <c r="K124" s="104"/>
      <c r="L124" s="104"/>
      <c r="M124" s="111"/>
      <c r="N124" s="21"/>
      <c r="O124" s="21"/>
      <c r="P124" s="21"/>
      <c r="Q124" s="21"/>
      <c r="R124" s="125"/>
      <c r="S124" s="104"/>
      <c r="T124" s="104"/>
      <c r="U124" s="104"/>
      <c r="V124" s="104"/>
      <c r="W124" s="111"/>
      <c r="X124" s="137"/>
      <c r="Y124" s="137"/>
      <c r="Z124" s="137"/>
      <c r="AA124" s="137"/>
      <c r="AD124" s="21"/>
      <c r="AE124" s="21"/>
      <c r="AF124" s="21"/>
      <c r="AG124" s="21"/>
    </row>
    <row r="125" spans="4:33" s="23" customFormat="1" hidden="1" x14ac:dyDescent="0.25">
      <c r="D125" s="33"/>
      <c r="F125" s="21"/>
      <c r="G125" s="21"/>
      <c r="H125" s="21"/>
      <c r="I125" s="104"/>
      <c r="J125" s="104"/>
      <c r="K125" s="104"/>
      <c r="L125" s="104"/>
      <c r="M125" s="111"/>
      <c r="N125" s="21"/>
      <c r="O125" s="21"/>
      <c r="P125" s="21"/>
      <c r="Q125" s="21"/>
      <c r="R125" s="125"/>
      <c r="S125" s="104"/>
      <c r="T125" s="104"/>
      <c r="U125" s="104"/>
      <c r="V125" s="104"/>
      <c r="W125" s="111"/>
      <c r="X125" s="137"/>
      <c r="Y125" s="137"/>
      <c r="Z125" s="137"/>
      <c r="AA125" s="137"/>
      <c r="AD125" s="21"/>
      <c r="AE125" s="21"/>
      <c r="AF125" s="21"/>
      <c r="AG125" s="21"/>
    </row>
    <row r="126" spans="4:33" s="23" customFormat="1" hidden="1" x14ac:dyDescent="0.25">
      <c r="D126" s="33"/>
      <c r="F126" s="21"/>
      <c r="G126" s="21"/>
      <c r="H126" s="21"/>
      <c r="I126" s="104"/>
      <c r="J126" s="104"/>
      <c r="K126" s="104"/>
      <c r="L126" s="104"/>
      <c r="M126" s="111"/>
      <c r="N126" s="21"/>
      <c r="O126" s="21"/>
      <c r="P126" s="21"/>
      <c r="Q126" s="21"/>
      <c r="R126" s="125"/>
      <c r="S126" s="104"/>
      <c r="T126" s="104"/>
      <c r="U126" s="104"/>
      <c r="V126" s="104"/>
      <c r="W126" s="111"/>
      <c r="X126" s="137"/>
      <c r="Y126" s="137"/>
      <c r="Z126" s="137"/>
      <c r="AA126" s="137"/>
      <c r="AD126" s="21"/>
      <c r="AE126" s="21"/>
      <c r="AF126" s="21"/>
      <c r="AG126" s="21"/>
    </row>
    <row r="127" spans="4:33" s="23" customFormat="1" hidden="1" x14ac:dyDescent="0.25">
      <c r="D127" s="33"/>
      <c r="F127" s="21"/>
      <c r="G127" s="21"/>
      <c r="H127" s="21"/>
      <c r="I127" s="104"/>
      <c r="J127" s="104"/>
      <c r="K127" s="104"/>
      <c r="L127" s="104"/>
      <c r="M127" s="111"/>
      <c r="N127" s="21"/>
      <c r="O127" s="21"/>
      <c r="P127" s="21"/>
      <c r="Q127" s="21"/>
      <c r="R127" s="125"/>
      <c r="S127" s="104"/>
      <c r="T127" s="104"/>
      <c r="U127" s="104"/>
      <c r="V127" s="104"/>
      <c r="W127" s="111"/>
      <c r="X127" s="137"/>
      <c r="Y127" s="137"/>
      <c r="Z127" s="137"/>
      <c r="AA127" s="137"/>
      <c r="AD127" s="21"/>
      <c r="AE127" s="21"/>
      <c r="AF127" s="21"/>
      <c r="AG127" s="21"/>
    </row>
    <row r="128" spans="4:33" s="23" customFormat="1" hidden="1" x14ac:dyDescent="0.25">
      <c r="D128" s="33"/>
      <c r="F128" s="21"/>
      <c r="G128" s="21"/>
      <c r="H128" s="21"/>
      <c r="I128" s="104"/>
      <c r="J128" s="104"/>
      <c r="K128" s="104"/>
      <c r="L128" s="104"/>
      <c r="M128" s="111"/>
      <c r="N128" s="21"/>
      <c r="O128" s="21"/>
      <c r="P128" s="21"/>
      <c r="Q128" s="21"/>
      <c r="R128" s="125"/>
      <c r="S128" s="104"/>
      <c r="T128" s="104"/>
      <c r="U128" s="104"/>
      <c r="V128" s="104"/>
      <c r="W128" s="111"/>
      <c r="X128" s="137"/>
      <c r="Y128" s="137"/>
      <c r="Z128" s="137"/>
      <c r="AA128" s="137"/>
      <c r="AD128" s="21"/>
      <c r="AE128" s="21"/>
      <c r="AF128" s="21"/>
      <c r="AG128" s="21"/>
    </row>
    <row r="129" spans="4:33" s="23" customFormat="1" hidden="1" x14ac:dyDescent="0.25">
      <c r="D129" s="33"/>
      <c r="F129" s="21"/>
      <c r="G129" s="21"/>
      <c r="H129" s="21"/>
      <c r="I129" s="104"/>
      <c r="J129" s="104"/>
      <c r="K129" s="104"/>
      <c r="L129" s="104"/>
      <c r="M129" s="111"/>
      <c r="N129" s="21"/>
      <c r="O129" s="21"/>
      <c r="P129" s="21"/>
      <c r="Q129" s="21"/>
      <c r="R129" s="125"/>
      <c r="S129" s="104"/>
      <c r="T129" s="104"/>
      <c r="U129" s="104"/>
      <c r="V129" s="104"/>
      <c r="W129" s="111"/>
      <c r="X129" s="137"/>
      <c r="Y129" s="137"/>
      <c r="Z129" s="137"/>
      <c r="AA129" s="137"/>
      <c r="AD129" s="21"/>
      <c r="AE129" s="21"/>
      <c r="AF129" s="21"/>
      <c r="AG129" s="21"/>
    </row>
    <row r="130" spans="4:33" s="23" customFormat="1" hidden="1" x14ac:dyDescent="0.25">
      <c r="D130" s="33"/>
      <c r="F130" s="21"/>
      <c r="G130" s="21"/>
      <c r="H130" s="21"/>
      <c r="I130" s="104"/>
      <c r="J130" s="104"/>
      <c r="K130" s="104"/>
      <c r="L130" s="104"/>
      <c r="M130" s="111"/>
      <c r="N130" s="21"/>
      <c r="O130" s="21"/>
      <c r="P130" s="21"/>
      <c r="Q130" s="21"/>
      <c r="R130" s="125"/>
      <c r="S130" s="104"/>
      <c r="T130" s="104"/>
      <c r="U130" s="104"/>
      <c r="V130" s="104"/>
      <c r="W130" s="111"/>
      <c r="X130" s="137"/>
      <c r="Y130" s="137"/>
      <c r="Z130" s="137"/>
      <c r="AA130" s="137"/>
      <c r="AD130" s="21"/>
      <c r="AE130" s="21"/>
      <c r="AF130" s="21"/>
      <c r="AG130" s="21"/>
    </row>
    <row r="131" spans="4:33" s="23" customFormat="1" hidden="1" x14ac:dyDescent="0.25">
      <c r="D131" s="33"/>
      <c r="F131" s="21"/>
      <c r="G131" s="21"/>
      <c r="H131" s="21"/>
      <c r="I131" s="104"/>
      <c r="J131" s="104"/>
      <c r="K131" s="104"/>
      <c r="L131" s="104"/>
      <c r="M131" s="111"/>
      <c r="N131" s="21"/>
      <c r="O131" s="21"/>
      <c r="P131" s="21"/>
      <c r="Q131" s="21"/>
      <c r="R131" s="125"/>
      <c r="S131" s="104"/>
      <c r="T131" s="104"/>
      <c r="U131" s="104"/>
      <c r="V131" s="104"/>
      <c r="W131" s="111"/>
      <c r="X131" s="137"/>
      <c r="Y131" s="137"/>
      <c r="Z131" s="137"/>
      <c r="AA131" s="137"/>
      <c r="AD131" s="21"/>
      <c r="AE131" s="21"/>
      <c r="AF131" s="21"/>
      <c r="AG131" s="21"/>
    </row>
    <row r="132" spans="4:33" s="23" customFormat="1" hidden="1" x14ac:dyDescent="0.25">
      <c r="D132" s="33"/>
      <c r="F132" s="21"/>
      <c r="G132" s="21"/>
      <c r="H132" s="21"/>
      <c r="I132" s="104"/>
      <c r="J132" s="104"/>
      <c r="K132" s="104"/>
      <c r="L132" s="104"/>
      <c r="M132" s="111"/>
      <c r="N132" s="21"/>
      <c r="O132" s="21"/>
      <c r="P132" s="21"/>
      <c r="Q132" s="21"/>
      <c r="R132" s="125"/>
      <c r="S132" s="104"/>
      <c r="T132" s="104"/>
      <c r="U132" s="104"/>
      <c r="V132" s="104"/>
      <c r="W132" s="111"/>
      <c r="X132" s="137"/>
      <c r="Y132" s="137"/>
      <c r="Z132" s="137"/>
      <c r="AA132" s="137"/>
      <c r="AD132" s="21"/>
      <c r="AE132" s="21"/>
      <c r="AF132" s="21"/>
      <c r="AG132" s="21"/>
    </row>
    <row r="133" spans="4:33" s="23" customFormat="1" hidden="1" x14ac:dyDescent="0.25">
      <c r="D133" s="33"/>
      <c r="F133" s="21"/>
      <c r="G133" s="21"/>
      <c r="H133" s="21"/>
      <c r="I133" s="104"/>
      <c r="J133" s="104"/>
      <c r="K133" s="104"/>
      <c r="L133" s="104"/>
      <c r="M133" s="111"/>
      <c r="N133" s="21"/>
      <c r="O133" s="21"/>
      <c r="P133" s="21"/>
      <c r="Q133" s="21"/>
      <c r="R133" s="125"/>
      <c r="S133" s="104"/>
      <c r="T133" s="104"/>
      <c r="U133" s="104"/>
      <c r="V133" s="104"/>
      <c r="W133" s="111"/>
      <c r="X133" s="137"/>
      <c r="Y133" s="137"/>
      <c r="Z133" s="137"/>
      <c r="AA133" s="137"/>
      <c r="AD133" s="21"/>
      <c r="AE133" s="21"/>
      <c r="AF133" s="21"/>
      <c r="AG133" s="21"/>
    </row>
    <row r="134" spans="4:33" s="23" customFormat="1" hidden="1" x14ac:dyDescent="0.25">
      <c r="D134" s="33"/>
      <c r="F134" s="21"/>
      <c r="G134" s="21"/>
      <c r="H134" s="21"/>
      <c r="I134" s="104"/>
      <c r="J134" s="104"/>
      <c r="K134" s="104"/>
      <c r="L134" s="104"/>
      <c r="M134" s="111"/>
      <c r="N134" s="21"/>
      <c r="O134" s="21"/>
      <c r="P134" s="21"/>
      <c r="Q134" s="21"/>
      <c r="R134" s="125"/>
      <c r="S134" s="104"/>
      <c r="T134" s="104"/>
      <c r="U134" s="104"/>
      <c r="V134" s="104"/>
      <c r="W134" s="111"/>
      <c r="X134" s="137"/>
      <c r="Y134" s="137"/>
      <c r="Z134" s="137"/>
      <c r="AA134" s="137"/>
      <c r="AD134" s="21"/>
      <c r="AE134" s="21"/>
      <c r="AF134" s="21"/>
      <c r="AG134" s="21"/>
    </row>
    <row r="135" spans="4:33" s="23" customFormat="1" hidden="1" x14ac:dyDescent="0.25">
      <c r="D135" s="33"/>
      <c r="F135" s="21"/>
      <c r="G135" s="21"/>
      <c r="H135" s="21"/>
      <c r="I135" s="104"/>
      <c r="J135" s="104"/>
      <c r="K135" s="104"/>
      <c r="L135" s="104"/>
      <c r="M135" s="111"/>
      <c r="N135" s="21"/>
      <c r="O135" s="21"/>
      <c r="P135" s="21"/>
      <c r="Q135" s="21"/>
      <c r="R135" s="125"/>
      <c r="S135" s="104"/>
      <c r="T135" s="104"/>
      <c r="U135" s="104"/>
      <c r="V135" s="104"/>
      <c r="W135" s="111"/>
      <c r="X135" s="137"/>
      <c r="Y135" s="137"/>
      <c r="Z135" s="137"/>
      <c r="AA135" s="137"/>
      <c r="AD135" s="21"/>
      <c r="AE135" s="21"/>
      <c r="AF135" s="21"/>
      <c r="AG135" s="21"/>
    </row>
    <row r="136" spans="4:33" s="23" customFormat="1" hidden="1" x14ac:dyDescent="0.25">
      <c r="D136" s="33"/>
      <c r="F136" s="21"/>
      <c r="G136" s="21"/>
      <c r="H136" s="21"/>
      <c r="I136" s="104"/>
      <c r="J136" s="104"/>
      <c r="K136" s="104"/>
      <c r="L136" s="104"/>
      <c r="M136" s="111"/>
      <c r="N136" s="21"/>
      <c r="O136" s="21"/>
      <c r="P136" s="21"/>
      <c r="Q136" s="21"/>
      <c r="R136" s="125"/>
      <c r="S136" s="104"/>
      <c r="T136" s="104"/>
      <c r="U136" s="104"/>
      <c r="V136" s="104"/>
      <c r="W136" s="111"/>
      <c r="X136" s="137"/>
      <c r="Y136" s="137"/>
      <c r="Z136" s="137"/>
      <c r="AA136" s="137"/>
      <c r="AD136" s="21"/>
      <c r="AE136" s="21"/>
      <c r="AF136" s="21"/>
      <c r="AG136" s="21"/>
    </row>
    <row r="137" spans="4:33" s="23" customFormat="1" hidden="1" x14ac:dyDescent="0.25">
      <c r="D137" s="33"/>
      <c r="F137" s="21"/>
      <c r="G137" s="21"/>
      <c r="H137" s="21"/>
      <c r="I137" s="104"/>
      <c r="J137" s="104"/>
      <c r="K137" s="104"/>
      <c r="L137" s="104"/>
      <c r="M137" s="111"/>
      <c r="N137" s="21"/>
      <c r="O137" s="21"/>
      <c r="P137" s="21"/>
      <c r="Q137" s="21"/>
      <c r="R137" s="125"/>
      <c r="S137" s="104"/>
      <c r="T137" s="104"/>
      <c r="U137" s="104"/>
      <c r="V137" s="104"/>
      <c r="W137" s="111"/>
      <c r="X137" s="137"/>
      <c r="Y137" s="137"/>
      <c r="Z137" s="137"/>
      <c r="AA137" s="137"/>
      <c r="AD137" s="21"/>
      <c r="AE137" s="21"/>
      <c r="AF137" s="21"/>
      <c r="AG137" s="21"/>
    </row>
    <row r="138" spans="4:33" s="23" customFormat="1" hidden="1" x14ac:dyDescent="0.25">
      <c r="D138" s="33"/>
      <c r="F138" s="21"/>
      <c r="G138" s="21"/>
      <c r="H138" s="21"/>
      <c r="I138" s="104"/>
      <c r="J138" s="104"/>
      <c r="K138" s="104"/>
      <c r="L138" s="104"/>
      <c r="M138" s="111"/>
      <c r="N138" s="21"/>
      <c r="O138" s="21"/>
      <c r="P138" s="21"/>
      <c r="Q138" s="21"/>
      <c r="R138" s="125"/>
      <c r="S138" s="104"/>
      <c r="T138" s="104"/>
      <c r="U138" s="104"/>
      <c r="V138" s="104"/>
      <c r="W138" s="111"/>
      <c r="X138" s="137"/>
      <c r="Y138" s="137"/>
      <c r="Z138" s="137"/>
      <c r="AA138" s="137"/>
      <c r="AD138" s="21"/>
      <c r="AE138" s="21"/>
      <c r="AF138" s="21"/>
      <c r="AG138" s="21"/>
    </row>
    <row r="139" spans="4:33" s="23" customFormat="1" hidden="1" x14ac:dyDescent="0.25">
      <c r="D139" s="33"/>
      <c r="F139" s="21"/>
      <c r="G139" s="21"/>
      <c r="H139" s="21"/>
      <c r="I139" s="104"/>
      <c r="J139" s="104"/>
      <c r="K139" s="104"/>
      <c r="L139" s="104"/>
      <c r="M139" s="111"/>
      <c r="N139" s="21"/>
      <c r="O139" s="21"/>
      <c r="P139" s="21"/>
      <c r="Q139" s="21"/>
      <c r="R139" s="125"/>
      <c r="S139" s="104"/>
      <c r="T139" s="104"/>
      <c r="U139" s="104"/>
      <c r="V139" s="104"/>
      <c r="W139" s="111"/>
      <c r="X139" s="137"/>
      <c r="Y139" s="137"/>
      <c r="Z139" s="137"/>
      <c r="AA139" s="137"/>
      <c r="AD139" s="21"/>
      <c r="AE139" s="21"/>
      <c r="AF139" s="21"/>
      <c r="AG139" s="21"/>
    </row>
    <row r="140" spans="4:33" s="23" customFormat="1" hidden="1" x14ac:dyDescent="0.25">
      <c r="D140" s="33"/>
      <c r="F140" s="21"/>
      <c r="G140" s="21"/>
      <c r="H140" s="21"/>
      <c r="I140" s="104"/>
      <c r="J140" s="104"/>
      <c r="K140" s="104"/>
      <c r="L140" s="104"/>
      <c r="M140" s="111"/>
      <c r="N140" s="21"/>
      <c r="O140" s="21"/>
      <c r="P140" s="21"/>
      <c r="Q140" s="21"/>
      <c r="R140" s="125"/>
      <c r="S140" s="104"/>
      <c r="T140" s="104"/>
      <c r="U140" s="104"/>
      <c r="V140" s="104"/>
      <c r="W140" s="111"/>
      <c r="X140" s="137"/>
      <c r="Y140" s="137"/>
      <c r="Z140" s="137"/>
      <c r="AA140" s="137"/>
      <c r="AD140" s="21"/>
      <c r="AE140" s="21"/>
      <c r="AF140" s="21"/>
      <c r="AG140" s="21"/>
    </row>
    <row r="141" spans="4:33" s="23" customFormat="1" hidden="1" x14ac:dyDescent="0.25">
      <c r="D141" s="33"/>
      <c r="F141" s="21"/>
      <c r="G141" s="21"/>
      <c r="H141" s="21"/>
      <c r="I141" s="104"/>
      <c r="J141" s="104"/>
      <c r="K141" s="104"/>
      <c r="L141" s="104"/>
      <c r="M141" s="111"/>
      <c r="N141" s="21"/>
      <c r="O141" s="21"/>
      <c r="P141" s="21"/>
      <c r="Q141" s="21"/>
      <c r="R141" s="125"/>
      <c r="S141" s="104"/>
      <c r="T141" s="104"/>
      <c r="U141" s="104"/>
      <c r="V141" s="104"/>
      <c r="W141" s="111"/>
      <c r="X141" s="137"/>
      <c r="Y141" s="137"/>
      <c r="Z141" s="137"/>
      <c r="AA141" s="137"/>
      <c r="AD141" s="21"/>
      <c r="AE141" s="21"/>
      <c r="AF141" s="21"/>
      <c r="AG141" s="21"/>
    </row>
    <row r="142" spans="4:33" s="23" customFormat="1" hidden="1" x14ac:dyDescent="0.25">
      <c r="D142" s="33"/>
      <c r="F142" s="21"/>
      <c r="G142" s="21"/>
      <c r="H142" s="21"/>
      <c r="I142" s="104"/>
      <c r="J142" s="104"/>
      <c r="K142" s="104"/>
      <c r="L142" s="104"/>
      <c r="M142" s="111"/>
      <c r="N142" s="21"/>
      <c r="O142" s="21"/>
      <c r="P142" s="21"/>
      <c r="Q142" s="21"/>
      <c r="R142" s="125"/>
      <c r="S142" s="104"/>
      <c r="T142" s="104"/>
      <c r="U142" s="104"/>
      <c r="V142" s="104"/>
      <c r="W142" s="111"/>
      <c r="X142" s="137"/>
      <c r="Y142" s="137"/>
      <c r="Z142" s="137"/>
      <c r="AA142" s="137"/>
      <c r="AD142" s="21"/>
      <c r="AE142" s="21"/>
      <c r="AF142" s="21"/>
      <c r="AG142" s="21"/>
    </row>
    <row r="143" spans="4:33" s="23" customFormat="1" hidden="1" x14ac:dyDescent="0.25">
      <c r="D143" s="33"/>
      <c r="F143" s="21"/>
      <c r="G143" s="21"/>
      <c r="H143" s="21"/>
      <c r="I143" s="104"/>
      <c r="J143" s="104"/>
      <c r="K143" s="104"/>
      <c r="L143" s="104"/>
      <c r="M143" s="111"/>
      <c r="N143" s="21"/>
      <c r="O143" s="21"/>
      <c r="P143" s="21"/>
      <c r="Q143" s="21"/>
      <c r="R143" s="125"/>
      <c r="S143" s="104"/>
      <c r="T143" s="104"/>
      <c r="U143" s="104"/>
      <c r="V143" s="104"/>
      <c r="W143" s="111"/>
      <c r="X143" s="137"/>
      <c r="Y143" s="137"/>
      <c r="Z143" s="137"/>
      <c r="AA143" s="137"/>
      <c r="AD143" s="21"/>
      <c r="AE143" s="21"/>
      <c r="AF143" s="21"/>
      <c r="AG143" s="21"/>
    </row>
    <row r="144" spans="4:33" s="23" customFormat="1" hidden="1" x14ac:dyDescent="0.25">
      <c r="D144" s="33"/>
      <c r="F144" s="21"/>
      <c r="G144" s="21"/>
      <c r="H144" s="21"/>
      <c r="I144" s="104"/>
      <c r="J144" s="104"/>
      <c r="K144" s="104"/>
      <c r="L144" s="104"/>
      <c r="M144" s="111"/>
      <c r="N144" s="21"/>
      <c r="O144" s="21"/>
      <c r="P144" s="21"/>
      <c r="Q144" s="21"/>
      <c r="R144" s="125"/>
      <c r="S144" s="104"/>
      <c r="T144" s="104"/>
      <c r="U144" s="104"/>
      <c r="V144" s="104"/>
      <c r="W144" s="111"/>
      <c r="X144" s="137"/>
      <c r="Y144" s="137"/>
      <c r="Z144" s="137"/>
      <c r="AA144" s="137"/>
      <c r="AD144" s="21"/>
      <c r="AE144" s="21"/>
      <c r="AF144" s="21"/>
      <c r="AG144" s="21"/>
    </row>
    <row r="145" spans="4:33" s="23" customFormat="1" hidden="1" x14ac:dyDescent="0.25">
      <c r="D145" s="33"/>
      <c r="F145" s="21"/>
      <c r="G145" s="21"/>
      <c r="H145" s="21"/>
      <c r="I145" s="104"/>
      <c r="J145" s="104"/>
      <c r="K145" s="104"/>
      <c r="L145" s="104"/>
      <c r="M145" s="111"/>
      <c r="N145" s="21"/>
      <c r="O145" s="21"/>
      <c r="P145" s="21"/>
      <c r="Q145" s="21"/>
      <c r="R145" s="125"/>
      <c r="S145" s="104"/>
      <c r="T145" s="104"/>
      <c r="U145" s="104"/>
      <c r="V145" s="104"/>
      <c r="W145" s="111"/>
      <c r="X145" s="137"/>
      <c r="Y145" s="137"/>
      <c r="Z145" s="137"/>
      <c r="AA145" s="137"/>
      <c r="AD145" s="21"/>
      <c r="AE145" s="21"/>
      <c r="AF145" s="21"/>
      <c r="AG145" s="21"/>
    </row>
    <row r="146" spans="4:33" s="23" customFormat="1" hidden="1" x14ac:dyDescent="0.25">
      <c r="D146" s="33"/>
      <c r="F146" s="21"/>
      <c r="G146" s="21"/>
      <c r="H146" s="21"/>
      <c r="I146" s="104"/>
      <c r="J146" s="104"/>
      <c r="K146" s="104"/>
      <c r="L146" s="104"/>
      <c r="M146" s="111"/>
      <c r="N146" s="21"/>
      <c r="O146" s="21"/>
      <c r="P146" s="21"/>
      <c r="Q146" s="21"/>
      <c r="R146" s="125"/>
      <c r="S146" s="104"/>
      <c r="T146" s="104"/>
      <c r="U146" s="104"/>
      <c r="V146" s="104"/>
      <c r="W146" s="111"/>
      <c r="X146" s="137"/>
      <c r="Y146" s="137"/>
      <c r="Z146" s="137"/>
      <c r="AA146" s="137"/>
      <c r="AD146" s="21"/>
      <c r="AE146" s="21"/>
      <c r="AF146" s="21"/>
      <c r="AG146" s="21"/>
    </row>
    <row r="147" spans="4:33" s="23" customFormat="1" hidden="1" x14ac:dyDescent="0.25">
      <c r="D147" s="33"/>
      <c r="F147" s="21"/>
      <c r="G147" s="21"/>
      <c r="H147" s="21"/>
      <c r="I147" s="104"/>
      <c r="J147" s="104"/>
      <c r="K147" s="104"/>
      <c r="L147" s="104"/>
      <c r="M147" s="111"/>
      <c r="N147" s="21"/>
      <c r="O147" s="21"/>
      <c r="P147" s="21"/>
      <c r="Q147" s="21"/>
      <c r="R147" s="125"/>
      <c r="S147" s="104"/>
      <c r="T147" s="104"/>
      <c r="U147" s="104"/>
      <c r="V147" s="104"/>
      <c r="W147" s="111"/>
      <c r="X147" s="137"/>
      <c r="Y147" s="137"/>
      <c r="Z147" s="137"/>
      <c r="AA147" s="137"/>
      <c r="AD147" s="21"/>
      <c r="AE147" s="21"/>
      <c r="AF147" s="21"/>
      <c r="AG147" s="21"/>
    </row>
    <row r="148" spans="4:33" s="23" customFormat="1" hidden="1" x14ac:dyDescent="0.25">
      <c r="D148" s="33"/>
      <c r="F148" s="21"/>
      <c r="G148" s="21"/>
      <c r="H148" s="21"/>
      <c r="I148" s="104"/>
      <c r="J148" s="104"/>
      <c r="K148" s="104"/>
      <c r="L148" s="104"/>
      <c r="M148" s="111"/>
      <c r="N148" s="21"/>
      <c r="O148" s="21"/>
      <c r="P148" s="21"/>
      <c r="Q148" s="21"/>
      <c r="R148" s="125"/>
      <c r="S148" s="104"/>
      <c r="T148" s="104"/>
      <c r="U148" s="104"/>
      <c r="V148" s="104"/>
      <c r="W148" s="111"/>
      <c r="X148" s="137"/>
      <c r="Y148" s="137"/>
      <c r="Z148" s="137"/>
      <c r="AA148" s="137"/>
      <c r="AD148" s="21"/>
      <c r="AE148" s="21"/>
      <c r="AF148" s="21"/>
      <c r="AG148" s="21"/>
    </row>
    <row r="149" spans="4:33" s="23" customFormat="1" hidden="1" x14ac:dyDescent="0.25">
      <c r="D149" s="33"/>
      <c r="F149" s="21"/>
      <c r="G149" s="21"/>
      <c r="H149" s="21"/>
      <c r="I149" s="104"/>
      <c r="J149" s="104"/>
      <c r="K149" s="104"/>
      <c r="L149" s="104"/>
      <c r="M149" s="111"/>
      <c r="N149" s="21"/>
      <c r="O149" s="21"/>
      <c r="P149" s="21"/>
      <c r="Q149" s="21"/>
      <c r="R149" s="125"/>
      <c r="S149" s="104"/>
      <c r="T149" s="104"/>
      <c r="U149" s="104"/>
      <c r="V149" s="104"/>
      <c r="W149" s="111"/>
      <c r="X149" s="137"/>
      <c r="Y149" s="137"/>
      <c r="Z149" s="137"/>
      <c r="AA149" s="137"/>
      <c r="AD149" s="21"/>
      <c r="AE149" s="21"/>
      <c r="AF149" s="21"/>
      <c r="AG149" s="21"/>
    </row>
    <row r="150" spans="4:33" s="23" customFormat="1" hidden="1" x14ac:dyDescent="0.25">
      <c r="D150" s="33"/>
      <c r="F150" s="21"/>
      <c r="G150" s="21"/>
      <c r="H150" s="21"/>
      <c r="I150" s="104"/>
      <c r="J150" s="104"/>
      <c r="K150" s="104"/>
      <c r="L150" s="104"/>
      <c r="M150" s="111"/>
      <c r="N150" s="21"/>
      <c r="O150" s="21"/>
      <c r="P150" s="21"/>
      <c r="Q150" s="21"/>
      <c r="R150" s="125"/>
      <c r="S150" s="104"/>
      <c r="T150" s="104"/>
      <c r="U150" s="104"/>
      <c r="V150" s="104"/>
      <c r="W150" s="111"/>
      <c r="X150" s="137"/>
      <c r="Y150" s="137"/>
      <c r="Z150" s="137"/>
      <c r="AA150" s="137"/>
      <c r="AD150" s="21"/>
      <c r="AE150" s="21"/>
      <c r="AF150" s="21"/>
      <c r="AG150" s="21"/>
    </row>
    <row r="151" spans="4:33" s="23" customFormat="1" hidden="1" x14ac:dyDescent="0.25">
      <c r="D151" s="33"/>
      <c r="F151" s="21"/>
      <c r="G151" s="21"/>
      <c r="H151" s="21"/>
      <c r="I151" s="104"/>
      <c r="J151" s="104"/>
      <c r="K151" s="104"/>
      <c r="L151" s="104"/>
      <c r="M151" s="111"/>
      <c r="N151" s="21"/>
      <c r="O151" s="21"/>
      <c r="P151" s="21"/>
      <c r="Q151" s="21"/>
      <c r="R151" s="125"/>
      <c r="S151" s="104"/>
      <c r="T151" s="104"/>
      <c r="U151" s="104"/>
      <c r="V151" s="104"/>
      <c r="W151" s="111"/>
      <c r="X151" s="137"/>
      <c r="Y151" s="137"/>
      <c r="Z151" s="137"/>
      <c r="AA151" s="137"/>
      <c r="AD151" s="21"/>
      <c r="AE151" s="21"/>
      <c r="AF151" s="21"/>
      <c r="AG151" s="21"/>
    </row>
    <row r="152" spans="4:33" s="23" customFormat="1" hidden="1" x14ac:dyDescent="0.25">
      <c r="D152" s="33"/>
      <c r="F152" s="21"/>
      <c r="G152" s="21"/>
      <c r="H152" s="21"/>
      <c r="I152" s="104"/>
      <c r="J152" s="104"/>
      <c r="K152" s="104"/>
      <c r="L152" s="104"/>
      <c r="M152" s="111"/>
      <c r="N152" s="21"/>
      <c r="O152" s="21"/>
      <c r="P152" s="21"/>
      <c r="Q152" s="21"/>
      <c r="R152" s="125"/>
      <c r="S152" s="104"/>
      <c r="T152" s="104"/>
      <c r="U152" s="104"/>
      <c r="V152" s="104"/>
      <c r="W152" s="111"/>
      <c r="X152" s="137"/>
      <c r="Y152" s="137"/>
      <c r="Z152" s="137"/>
      <c r="AA152" s="137"/>
      <c r="AD152" s="21"/>
      <c r="AE152" s="21"/>
      <c r="AF152" s="21"/>
      <c r="AG152" s="21"/>
    </row>
    <row r="153" spans="4:33" s="23" customFormat="1" hidden="1" x14ac:dyDescent="0.25">
      <c r="D153" s="33"/>
      <c r="F153" s="21"/>
      <c r="G153" s="21"/>
      <c r="H153" s="21"/>
      <c r="I153" s="104"/>
      <c r="J153" s="104"/>
      <c r="K153" s="104"/>
      <c r="L153" s="104"/>
      <c r="M153" s="111"/>
      <c r="N153" s="21"/>
      <c r="O153" s="21"/>
      <c r="P153" s="21"/>
      <c r="Q153" s="21"/>
      <c r="R153" s="125"/>
      <c r="S153" s="104"/>
      <c r="T153" s="104"/>
      <c r="U153" s="104"/>
      <c r="V153" s="104"/>
      <c r="W153" s="111"/>
      <c r="X153" s="137"/>
      <c r="Y153" s="137"/>
      <c r="Z153" s="137"/>
      <c r="AA153" s="137"/>
      <c r="AD153" s="21"/>
      <c r="AE153" s="21"/>
      <c r="AF153" s="21"/>
      <c r="AG153" s="21"/>
    </row>
    <row r="154" spans="4:33" s="23" customFormat="1" hidden="1" x14ac:dyDescent="0.25">
      <c r="D154" s="33"/>
      <c r="F154" s="21"/>
      <c r="G154" s="21"/>
      <c r="H154" s="21"/>
      <c r="I154" s="104"/>
      <c r="J154" s="104"/>
      <c r="K154" s="104"/>
      <c r="L154" s="104"/>
      <c r="M154" s="111"/>
      <c r="N154" s="21"/>
      <c r="O154" s="21"/>
      <c r="P154" s="21"/>
      <c r="Q154" s="21"/>
      <c r="R154" s="125"/>
      <c r="S154" s="104"/>
      <c r="T154" s="104"/>
      <c r="U154" s="104"/>
      <c r="V154" s="104"/>
      <c r="W154" s="111"/>
      <c r="X154" s="137"/>
      <c r="Y154" s="137"/>
      <c r="Z154" s="137"/>
      <c r="AA154" s="137"/>
      <c r="AD154" s="21"/>
      <c r="AE154" s="21"/>
      <c r="AF154" s="21"/>
      <c r="AG154" s="21"/>
    </row>
    <row r="155" spans="4:33" s="23" customFormat="1" hidden="1" x14ac:dyDescent="0.25">
      <c r="D155" s="33"/>
      <c r="F155" s="21"/>
      <c r="G155" s="21"/>
      <c r="H155" s="21"/>
      <c r="I155" s="104"/>
      <c r="J155" s="104"/>
      <c r="K155" s="104"/>
      <c r="L155" s="104"/>
      <c r="M155" s="111"/>
      <c r="N155" s="21"/>
      <c r="O155" s="21"/>
      <c r="P155" s="21"/>
      <c r="Q155" s="21"/>
      <c r="R155" s="125"/>
      <c r="S155" s="104"/>
      <c r="T155" s="104"/>
      <c r="U155" s="104"/>
      <c r="V155" s="104"/>
      <c r="W155" s="111"/>
      <c r="X155" s="137"/>
      <c r="Y155" s="137"/>
      <c r="Z155" s="137"/>
      <c r="AA155" s="137"/>
      <c r="AD155" s="21"/>
      <c r="AE155" s="21"/>
      <c r="AF155" s="21"/>
      <c r="AG155" s="21"/>
    </row>
    <row r="156" spans="4:33" s="23" customFormat="1" hidden="1" x14ac:dyDescent="0.25">
      <c r="D156" s="33"/>
      <c r="F156" s="21"/>
      <c r="G156" s="21"/>
      <c r="H156" s="21"/>
      <c r="I156" s="104"/>
      <c r="J156" s="104"/>
      <c r="K156" s="104"/>
      <c r="L156" s="104"/>
      <c r="M156" s="111"/>
      <c r="N156" s="21"/>
      <c r="O156" s="21"/>
      <c r="P156" s="21"/>
      <c r="Q156" s="21"/>
      <c r="R156" s="125"/>
      <c r="S156" s="104"/>
      <c r="T156" s="104"/>
      <c r="U156" s="104"/>
      <c r="V156" s="104"/>
      <c r="W156" s="111"/>
      <c r="X156" s="137"/>
      <c r="Y156" s="137"/>
      <c r="Z156" s="137"/>
      <c r="AA156" s="137"/>
      <c r="AD156" s="21"/>
      <c r="AE156" s="21"/>
      <c r="AF156" s="21"/>
      <c r="AG156" s="21"/>
    </row>
    <row r="157" spans="4:33" s="23" customFormat="1" hidden="1" x14ac:dyDescent="0.25">
      <c r="D157" s="33"/>
      <c r="F157" s="21"/>
      <c r="G157" s="21"/>
      <c r="H157" s="21"/>
      <c r="I157" s="104"/>
      <c r="J157" s="104"/>
      <c r="K157" s="104"/>
      <c r="L157" s="104"/>
      <c r="M157" s="111"/>
      <c r="N157" s="21"/>
      <c r="O157" s="21"/>
      <c r="P157" s="21"/>
      <c r="Q157" s="21"/>
      <c r="R157" s="125"/>
      <c r="S157" s="104"/>
      <c r="T157" s="104"/>
      <c r="U157" s="104"/>
      <c r="V157" s="104"/>
      <c r="W157" s="111"/>
      <c r="X157" s="137"/>
      <c r="Y157" s="137"/>
      <c r="Z157" s="137"/>
      <c r="AA157" s="137"/>
      <c r="AD157" s="21"/>
      <c r="AE157" s="21"/>
      <c r="AF157" s="21"/>
      <c r="AG157" s="21"/>
    </row>
    <row r="158" spans="4:33" s="23" customFormat="1" hidden="1" x14ac:dyDescent="0.25">
      <c r="D158" s="33"/>
      <c r="F158" s="21"/>
      <c r="G158" s="21"/>
      <c r="H158" s="21"/>
      <c r="I158" s="104"/>
      <c r="J158" s="104"/>
      <c r="K158" s="104"/>
      <c r="L158" s="104"/>
      <c r="M158" s="111"/>
      <c r="N158" s="21"/>
      <c r="O158" s="21"/>
      <c r="P158" s="21"/>
      <c r="Q158" s="21"/>
      <c r="R158" s="125"/>
      <c r="S158" s="104"/>
      <c r="T158" s="104"/>
      <c r="U158" s="104"/>
      <c r="V158" s="104"/>
      <c r="W158" s="111"/>
      <c r="X158" s="137"/>
      <c r="Y158" s="137"/>
      <c r="Z158" s="137"/>
      <c r="AA158" s="137"/>
      <c r="AD158" s="21"/>
      <c r="AE158" s="21"/>
      <c r="AF158" s="21"/>
      <c r="AG158" s="21"/>
    </row>
    <row r="159" spans="4:33" s="23" customFormat="1" hidden="1" x14ac:dyDescent="0.25">
      <c r="D159" s="33"/>
      <c r="F159" s="21"/>
      <c r="G159" s="21"/>
      <c r="H159" s="21"/>
      <c r="I159" s="104"/>
      <c r="J159" s="104"/>
      <c r="K159" s="104"/>
      <c r="L159" s="104"/>
      <c r="M159" s="111"/>
      <c r="N159" s="21"/>
      <c r="O159" s="21"/>
      <c r="P159" s="21"/>
      <c r="Q159" s="21"/>
      <c r="R159" s="125"/>
      <c r="S159" s="104"/>
      <c r="T159" s="104"/>
      <c r="U159" s="104"/>
      <c r="V159" s="104"/>
      <c r="W159" s="111"/>
      <c r="X159" s="137"/>
      <c r="Y159" s="137"/>
      <c r="Z159" s="137"/>
      <c r="AA159" s="137"/>
      <c r="AD159" s="21"/>
      <c r="AE159" s="21"/>
      <c r="AF159" s="21"/>
      <c r="AG159" s="21"/>
    </row>
    <row r="160" spans="4:33" s="23" customFormat="1" hidden="1" x14ac:dyDescent="0.25">
      <c r="D160" s="33"/>
      <c r="F160" s="21"/>
      <c r="G160" s="21"/>
      <c r="H160" s="21"/>
      <c r="I160" s="104"/>
      <c r="J160" s="104"/>
      <c r="K160" s="104"/>
      <c r="L160" s="104"/>
      <c r="M160" s="111"/>
      <c r="N160" s="21"/>
      <c r="O160" s="21"/>
      <c r="P160" s="21"/>
      <c r="Q160" s="21"/>
      <c r="R160" s="125"/>
      <c r="S160" s="104"/>
      <c r="T160" s="104"/>
      <c r="U160" s="104"/>
      <c r="V160" s="104"/>
      <c r="W160" s="111"/>
      <c r="X160" s="137"/>
      <c r="Y160" s="137"/>
      <c r="Z160" s="137"/>
      <c r="AA160" s="137"/>
      <c r="AD160" s="21"/>
      <c r="AE160" s="21"/>
      <c r="AF160" s="21"/>
      <c r="AG160" s="21"/>
    </row>
    <row r="161" spans="4:33" s="23" customFormat="1" hidden="1" x14ac:dyDescent="0.25">
      <c r="D161" s="33"/>
      <c r="F161" s="21"/>
      <c r="G161" s="21"/>
      <c r="H161" s="21"/>
      <c r="I161" s="104"/>
      <c r="J161" s="104"/>
      <c r="K161" s="104"/>
      <c r="L161" s="104"/>
      <c r="M161" s="111"/>
      <c r="N161" s="21"/>
      <c r="O161" s="21"/>
      <c r="P161" s="21"/>
      <c r="Q161" s="21"/>
      <c r="R161" s="125"/>
      <c r="S161" s="104"/>
      <c r="T161" s="104"/>
      <c r="U161" s="104"/>
      <c r="V161" s="104"/>
      <c r="W161" s="111"/>
      <c r="X161" s="137"/>
      <c r="Y161" s="137"/>
      <c r="Z161" s="137"/>
      <c r="AA161" s="137"/>
      <c r="AD161" s="21"/>
      <c r="AE161" s="21"/>
      <c r="AF161" s="21"/>
      <c r="AG161" s="21"/>
    </row>
    <row r="162" spans="4:33" s="23" customFormat="1" hidden="1" x14ac:dyDescent="0.25">
      <c r="D162" s="33"/>
      <c r="F162" s="21"/>
      <c r="G162" s="21"/>
      <c r="H162" s="21"/>
      <c r="I162" s="104"/>
      <c r="J162" s="104"/>
      <c r="K162" s="104"/>
      <c r="L162" s="104"/>
      <c r="M162" s="111"/>
      <c r="N162" s="21"/>
      <c r="O162" s="21"/>
      <c r="P162" s="21"/>
      <c r="Q162" s="21"/>
      <c r="R162" s="125"/>
      <c r="S162" s="104"/>
      <c r="T162" s="104"/>
      <c r="U162" s="104"/>
      <c r="V162" s="104"/>
      <c r="W162" s="111"/>
      <c r="X162" s="137"/>
      <c r="Y162" s="137"/>
      <c r="Z162" s="137"/>
      <c r="AA162" s="137"/>
      <c r="AD162" s="21"/>
      <c r="AE162" s="21"/>
      <c r="AF162" s="21"/>
      <c r="AG162" s="21"/>
    </row>
    <row r="163" spans="4:33" s="23" customFormat="1" hidden="1" x14ac:dyDescent="0.25">
      <c r="D163" s="33"/>
      <c r="F163" s="21"/>
      <c r="G163" s="21"/>
      <c r="H163" s="21"/>
      <c r="I163" s="104"/>
      <c r="J163" s="104"/>
      <c r="K163" s="104"/>
      <c r="L163" s="104"/>
      <c r="M163" s="111"/>
      <c r="N163" s="21"/>
      <c r="O163" s="21"/>
      <c r="P163" s="21"/>
      <c r="Q163" s="21"/>
      <c r="R163" s="125"/>
      <c r="S163" s="104"/>
      <c r="T163" s="104"/>
      <c r="U163" s="104"/>
      <c r="V163" s="104"/>
      <c r="W163" s="111"/>
      <c r="X163" s="137"/>
      <c r="Y163" s="137"/>
      <c r="Z163" s="137"/>
      <c r="AA163" s="137"/>
      <c r="AD163" s="21"/>
      <c r="AE163" s="21"/>
      <c r="AF163" s="21"/>
      <c r="AG163" s="21"/>
    </row>
    <row r="164" spans="4:33" s="23" customFormat="1" hidden="1" x14ac:dyDescent="0.25">
      <c r="D164" s="33"/>
      <c r="F164" s="21"/>
      <c r="G164" s="21"/>
      <c r="H164" s="21"/>
      <c r="I164" s="104"/>
      <c r="J164" s="104"/>
      <c r="K164" s="104"/>
      <c r="L164" s="104"/>
      <c r="M164" s="111"/>
      <c r="N164" s="21"/>
      <c r="O164" s="21"/>
      <c r="P164" s="21"/>
      <c r="Q164" s="21"/>
      <c r="R164" s="125"/>
      <c r="S164" s="104"/>
      <c r="T164" s="104"/>
      <c r="U164" s="104"/>
      <c r="V164" s="104"/>
      <c r="W164" s="111"/>
      <c r="X164" s="137"/>
      <c r="Y164" s="137"/>
      <c r="Z164" s="137"/>
      <c r="AA164" s="137"/>
      <c r="AD164" s="21"/>
      <c r="AE164" s="21"/>
      <c r="AF164" s="21"/>
      <c r="AG164" s="21"/>
    </row>
    <row r="165" spans="4:33" s="23" customFormat="1" hidden="1" x14ac:dyDescent="0.25">
      <c r="D165" s="33"/>
      <c r="F165" s="21"/>
      <c r="G165" s="21"/>
      <c r="H165" s="21"/>
      <c r="I165" s="104"/>
      <c r="J165" s="104"/>
      <c r="K165" s="104"/>
      <c r="L165" s="104"/>
      <c r="M165" s="111"/>
      <c r="N165" s="21"/>
      <c r="O165" s="21"/>
      <c r="P165" s="21"/>
      <c r="Q165" s="21"/>
      <c r="R165" s="125"/>
      <c r="S165" s="104"/>
      <c r="T165" s="104"/>
      <c r="U165" s="104"/>
      <c r="V165" s="104"/>
      <c r="W165" s="111"/>
      <c r="X165" s="137"/>
      <c r="Y165" s="137"/>
      <c r="Z165" s="137"/>
      <c r="AA165" s="137"/>
      <c r="AD165" s="21"/>
      <c r="AE165" s="21"/>
      <c r="AF165" s="21"/>
      <c r="AG165" s="21"/>
    </row>
    <row r="166" spans="4:33" s="23" customFormat="1" hidden="1" x14ac:dyDescent="0.25">
      <c r="D166" s="33"/>
      <c r="F166" s="21"/>
      <c r="G166" s="21"/>
      <c r="H166" s="21"/>
      <c r="I166" s="104"/>
      <c r="J166" s="104"/>
      <c r="K166" s="104"/>
      <c r="L166" s="104"/>
      <c r="M166" s="111"/>
      <c r="N166" s="21"/>
      <c r="O166" s="21"/>
      <c r="P166" s="21"/>
      <c r="Q166" s="21"/>
      <c r="R166" s="125"/>
      <c r="S166" s="104"/>
      <c r="T166" s="104"/>
      <c r="U166" s="104"/>
      <c r="V166" s="104"/>
      <c r="W166" s="111"/>
      <c r="X166" s="137"/>
      <c r="Y166" s="137"/>
      <c r="Z166" s="137"/>
      <c r="AA166" s="137"/>
      <c r="AD166" s="21"/>
      <c r="AE166" s="21"/>
      <c r="AF166" s="21"/>
      <c r="AG166" s="21"/>
    </row>
    <row r="167" spans="4:33" s="23" customFormat="1" hidden="1" x14ac:dyDescent="0.25">
      <c r="D167" s="33"/>
      <c r="F167" s="21"/>
      <c r="G167" s="21"/>
      <c r="H167" s="21"/>
      <c r="I167" s="104"/>
      <c r="J167" s="104"/>
      <c r="K167" s="104"/>
      <c r="L167" s="104"/>
      <c r="M167" s="111"/>
      <c r="N167" s="21"/>
      <c r="O167" s="21"/>
      <c r="P167" s="21"/>
      <c r="Q167" s="21"/>
      <c r="R167" s="125"/>
      <c r="S167" s="104"/>
      <c r="T167" s="104"/>
      <c r="U167" s="104"/>
      <c r="V167" s="104"/>
      <c r="W167" s="111"/>
      <c r="X167" s="137"/>
      <c r="Y167" s="137"/>
      <c r="Z167" s="137"/>
      <c r="AA167" s="137"/>
      <c r="AD167" s="21"/>
      <c r="AE167" s="21"/>
      <c r="AF167" s="21"/>
      <c r="AG167" s="21"/>
    </row>
    <row r="168" spans="4:33" s="23" customFormat="1" hidden="1" x14ac:dyDescent="0.25">
      <c r="D168" s="33"/>
      <c r="F168" s="21"/>
      <c r="G168" s="21"/>
      <c r="H168" s="21"/>
      <c r="I168" s="104"/>
      <c r="J168" s="104"/>
      <c r="K168" s="104"/>
      <c r="L168" s="104"/>
      <c r="M168" s="111"/>
      <c r="N168" s="21"/>
      <c r="O168" s="21"/>
      <c r="P168" s="21"/>
      <c r="Q168" s="21"/>
      <c r="R168" s="125"/>
      <c r="S168" s="104"/>
      <c r="T168" s="104"/>
      <c r="U168" s="104"/>
      <c r="V168" s="104"/>
      <c r="W168" s="111"/>
      <c r="X168" s="137"/>
      <c r="Y168" s="137"/>
      <c r="Z168" s="137"/>
      <c r="AA168" s="137"/>
      <c r="AD168" s="21"/>
      <c r="AE168" s="21"/>
      <c r="AF168" s="21"/>
      <c r="AG168" s="21"/>
    </row>
    <row r="169" spans="4:33" s="23" customFormat="1" hidden="1" x14ac:dyDescent="0.25">
      <c r="D169" s="33"/>
      <c r="F169" s="21"/>
      <c r="G169" s="21"/>
      <c r="H169" s="21"/>
      <c r="I169" s="104"/>
      <c r="J169" s="104"/>
      <c r="K169" s="104"/>
      <c r="L169" s="104"/>
      <c r="M169" s="111"/>
      <c r="N169" s="21"/>
      <c r="O169" s="21"/>
      <c r="P169" s="21"/>
      <c r="Q169" s="21"/>
      <c r="R169" s="125"/>
      <c r="S169" s="104"/>
      <c r="T169" s="104"/>
      <c r="U169" s="104"/>
      <c r="V169" s="104"/>
      <c r="W169" s="111"/>
      <c r="X169" s="137"/>
      <c r="Y169" s="137"/>
      <c r="Z169" s="137"/>
      <c r="AA169" s="137"/>
      <c r="AD169" s="21"/>
      <c r="AE169" s="21"/>
      <c r="AF169" s="21"/>
      <c r="AG169" s="21"/>
    </row>
    <row r="170" spans="4:33" s="23" customFormat="1" hidden="1" x14ac:dyDescent="0.25">
      <c r="D170" s="33"/>
      <c r="F170" s="21"/>
      <c r="G170" s="21"/>
      <c r="H170" s="21"/>
      <c r="I170" s="104"/>
      <c r="J170" s="104"/>
      <c r="K170" s="104"/>
      <c r="L170" s="104"/>
      <c r="M170" s="111"/>
      <c r="N170" s="21"/>
      <c r="O170" s="21"/>
      <c r="P170" s="21"/>
      <c r="Q170" s="21"/>
      <c r="R170" s="125"/>
      <c r="S170" s="104"/>
      <c r="T170" s="104"/>
      <c r="U170" s="104"/>
      <c r="V170" s="104"/>
      <c r="W170" s="111"/>
      <c r="X170" s="137"/>
      <c r="Y170" s="137"/>
      <c r="Z170" s="137"/>
      <c r="AA170" s="137"/>
      <c r="AD170" s="21"/>
      <c r="AE170" s="21"/>
      <c r="AF170" s="21"/>
      <c r="AG170" s="21"/>
    </row>
    <row r="171" spans="4:33" s="23" customFormat="1" hidden="1" x14ac:dyDescent="0.25">
      <c r="D171" s="33"/>
      <c r="F171" s="21"/>
      <c r="G171" s="21"/>
      <c r="H171" s="21"/>
      <c r="I171" s="104"/>
      <c r="J171" s="104"/>
      <c r="K171" s="104"/>
      <c r="L171" s="104"/>
      <c r="M171" s="111"/>
      <c r="N171" s="21"/>
      <c r="O171" s="21"/>
      <c r="P171" s="21"/>
      <c r="Q171" s="21"/>
      <c r="R171" s="125"/>
      <c r="S171" s="104"/>
      <c r="T171" s="104"/>
      <c r="U171" s="104"/>
      <c r="V171" s="104"/>
      <c r="W171" s="111"/>
      <c r="X171" s="137"/>
      <c r="Y171" s="137"/>
      <c r="Z171" s="137"/>
      <c r="AA171" s="137"/>
      <c r="AD171" s="21"/>
      <c r="AE171" s="21"/>
      <c r="AF171" s="21"/>
      <c r="AG171" s="21"/>
    </row>
    <row r="172" spans="4:33" s="23" customFormat="1" hidden="1" x14ac:dyDescent="0.25">
      <c r="D172" s="33"/>
      <c r="F172" s="21"/>
      <c r="G172" s="21"/>
      <c r="H172" s="21"/>
      <c r="I172" s="104"/>
      <c r="J172" s="104"/>
      <c r="K172" s="104"/>
      <c r="L172" s="104"/>
      <c r="M172" s="111"/>
      <c r="N172" s="21"/>
      <c r="O172" s="21"/>
      <c r="P172" s="21"/>
      <c r="Q172" s="21"/>
      <c r="R172" s="125"/>
      <c r="S172" s="104"/>
      <c r="T172" s="104"/>
      <c r="U172" s="104"/>
      <c r="V172" s="104"/>
      <c r="W172" s="111"/>
      <c r="X172" s="137"/>
      <c r="Y172" s="137"/>
      <c r="Z172" s="137"/>
      <c r="AA172" s="137"/>
      <c r="AD172" s="21"/>
      <c r="AE172" s="21"/>
      <c r="AF172" s="21"/>
      <c r="AG172" s="21"/>
    </row>
    <row r="173" spans="4:33" s="23" customFormat="1" hidden="1" x14ac:dyDescent="0.25">
      <c r="D173" s="33"/>
      <c r="F173" s="21"/>
      <c r="G173" s="21"/>
      <c r="H173" s="21"/>
      <c r="I173" s="104"/>
      <c r="J173" s="104"/>
      <c r="K173" s="104"/>
      <c r="L173" s="104"/>
      <c r="M173" s="111"/>
      <c r="N173" s="21"/>
      <c r="O173" s="21"/>
      <c r="P173" s="21"/>
      <c r="Q173" s="21"/>
      <c r="R173" s="125"/>
      <c r="S173" s="104"/>
      <c r="T173" s="104"/>
      <c r="U173" s="104"/>
      <c r="V173" s="104"/>
      <c r="W173" s="111"/>
      <c r="X173" s="137"/>
      <c r="Y173" s="137"/>
      <c r="Z173" s="137"/>
      <c r="AA173" s="137"/>
      <c r="AD173" s="21"/>
      <c r="AE173" s="21"/>
      <c r="AF173" s="21"/>
      <c r="AG173" s="21"/>
    </row>
    <row r="174" spans="4:33" s="23" customFormat="1" hidden="1" x14ac:dyDescent="0.25">
      <c r="D174" s="33"/>
      <c r="F174" s="21"/>
      <c r="G174" s="21"/>
      <c r="H174" s="21"/>
      <c r="I174" s="104"/>
      <c r="J174" s="104"/>
      <c r="K174" s="104"/>
      <c r="L174" s="104"/>
      <c r="M174" s="111"/>
      <c r="N174" s="21"/>
      <c r="O174" s="21"/>
      <c r="P174" s="21"/>
      <c r="Q174" s="21"/>
      <c r="R174" s="125"/>
      <c r="S174" s="104"/>
      <c r="T174" s="104"/>
      <c r="U174" s="104"/>
      <c r="V174" s="104"/>
      <c r="W174" s="111"/>
      <c r="X174" s="137"/>
      <c r="Y174" s="137"/>
      <c r="Z174" s="137"/>
      <c r="AA174" s="137"/>
      <c r="AD174" s="21"/>
      <c r="AE174" s="21"/>
      <c r="AF174" s="21"/>
      <c r="AG174" s="21"/>
    </row>
    <row r="175" spans="4:33" s="23" customFormat="1" hidden="1" x14ac:dyDescent="0.25">
      <c r="D175" s="33"/>
      <c r="F175" s="21"/>
      <c r="G175" s="21"/>
      <c r="H175" s="21"/>
      <c r="I175" s="104"/>
      <c r="J175" s="104"/>
      <c r="K175" s="104"/>
      <c r="L175" s="104"/>
      <c r="M175" s="111"/>
      <c r="N175" s="21"/>
      <c r="O175" s="21"/>
      <c r="P175" s="21"/>
      <c r="Q175" s="21"/>
      <c r="R175" s="125"/>
      <c r="S175" s="104"/>
      <c r="T175" s="104"/>
      <c r="U175" s="104"/>
      <c r="V175" s="104"/>
      <c r="W175" s="111"/>
      <c r="X175" s="137"/>
      <c r="Y175" s="137"/>
      <c r="Z175" s="137"/>
      <c r="AA175" s="137"/>
      <c r="AD175" s="21"/>
      <c r="AE175" s="21"/>
      <c r="AF175" s="21"/>
      <c r="AG175" s="21"/>
    </row>
    <row r="176" spans="4:33" s="23" customFormat="1" hidden="1" x14ac:dyDescent="0.25">
      <c r="D176" s="33"/>
      <c r="F176" s="21"/>
      <c r="G176" s="21"/>
      <c r="H176" s="21"/>
      <c r="I176" s="104"/>
      <c r="J176" s="104"/>
      <c r="K176" s="104"/>
      <c r="L176" s="104"/>
      <c r="M176" s="111"/>
      <c r="N176" s="21"/>
      <c r="O176" s="21"/>
      <c r="P176" s="21"/>
      <c r="Q176" s="21"/>
      <c r="R176" s="125"/>
      <c r="S176" s="104"/>
      <c r="T176" s="104"/>
      <c r="U176" s="104"/>
      <c r="V176" s="104"/>
      <c r="W176" s="111"/>
      <c r="X176" s="137"/>
      <c r="Y176" s="137"/>
      <c r="Z176" s="137"/>
      <c r="AA176" s="137"/>
      <c r="AD176" s="21"/>
      <c r="AE176" s="21"/>
      <c r="AF176" s="21"/>
      <c r="AG176" s="21"/>
    </row>
    <row r="177" spans="4:33" s="23" customFormat="1" hidden="1" x14ac:dyDescent="0.25">
      <c r="D177" s="33"/>
      <c r="F177" s="21"/>
      <c r="G177" s="21"/>
      <c r="H177" s="21"/>
      <c r="I177" s="104"/>
      <c r="J177" s="104"/>
      <c r="K177" s="104"/>
      <c r="L177" s="104"/>
      <c r="M177" s="111"/>
      <c r="N177" s="21"/>
      <c r="O177" s="21"/>
      <c r="P177" s="21"/>
      <c r="Q177" s="21"/>
      <c r="R177" s="125"/>
      <c r="S177" s="104"/>
      <c r="T177" s="104"/>
      <c r="U177" s="104"/>
      <c r="V177" s="104"/>
      <c r="W177" s="111"/>
      <c r="X177" s="137"/>
      <c r="Y177" s="137"/>
      <c r="Z177" s="137"/>
      <c r="AA177" s="137"/>
      <c r="AD177" s="21"/>
      <c r="AE177" s="21"/>
      <c r="AF177" s="21"/>
      <c r="AG177" s="21"/>
    </row>
    <row r="178" spans="4:33" s="23" customFormat="1" hidden="1" x14ac:dyDescent="0.25">
      <c r="D178" s="33"/>
      <c r="F178" s="21"/>
      <c r="G178" s="21"/>
      <c r="H178" s="21"/>
      <c r="I178" s="104"/>
      <c r="J178" s="104"/>
      <c r="K178" s="104"/>
      <c r="L178" s="104"/>
      <c r="M178" s="111"/>
      <c r="N178" s="21"/>
      <c r="O178" s="21"/>
      <c r="P178" s="21"/>
      <c r="Q178" s="21"/>
      <c r="R178" s="125"/>
      <c r="S178" s="104"/>
      <c r="T178" s="104"/>
      <c r="U178" s="104"/>
      <c r="V178" s="104"/>
      <c r="W178" s="111"/>
      <c r="X178" s="137"/>
      <c r="Y178" s="137"/>
      <c r="Z178" s="137"/>
      <c r="AA178" s="137"/>
      <c r="AD178" s="21"/>
      <c r="AE178" s="21"/>
      <c r="AF178" s="21"/>
      <c r="AG178" s="21"/>
    </row>
    <row r="179" spans="4:33" s="23" customFormat="1" hidden="1" x14ac:dyDescent="0.25">
      <c r="D179" s="33"/>
      <c r="F179" s="21"/>
      <c r="G179" s="21"/>
      <c r="H179" s="21"/>
      <c r="I179" s="104"/>
      <c r="J179" s="104"/>
      <c r="K179" s="104"/>
      <c r="L179" s="104"/>
      <c r="M179" s="111"/>
      <c r="N179" s="21"/>
      <c r="O179" s="21"/>
      <c r="P179" s="21"/>
      <c r="Q179" s="21"/>
      <c r="R179" s="125"/>
      <c r="S179" s="104"/>
      <c r="T179" s="104"/>
      <c r="U179" s="104"/>
      <c r="V179" s="104"/>
      <c r="W179" s="111"/>
      <c r="X179" s="137"/>
      <c r="Y179" s="137"/>
      <c r="Z179" s="137"/>
      <c r="AA179" s="137"/>
      <c r="AD179" s="21"/>
      <c r="AE179" s="21"/>
      <c r="AF179" s="21"/>
      <c r="AG179" s="21"/>
    </row>
    <row r="180" spans="4:33" s="23" customFormat="1" hidden="1" x14ac:dyDescent="0.25">
      <c r="D180" s="33"/>
      <c r="F180" s="21"/>
      <c r="G180" s="21"/>
      <c r="H180" s="21"/>
      <c r="I180" s="104"/>
      <c r="J180" s="104"/>
      <c r="K180" s="104"/>
      <c r="L180" s="104"/>
      <c r="M180" s="111"/>
      <c r="N180" s="21"/>
      <c r="O180" s="21"/>
      <c r="P180" s="21"/>
      <c r="Q180" s="21"/>
      <c r="R180" s="125"/>
      <c r="S180" s="104"/>
      <c r="T180" s="104"/>
      <c r="U180" s="104"/>
      <c r="V180" s="104"/>
      <c r="W180" s="111"/>
      <c r="X180" s="137"/>
      <c r="Y180" s="137"/>
      <c r="Z180" s="137"/>
      <c r="AA180" s="137"/>
      <c r="AD180" s="21"/>
      <c r="AE180" s="21"/>
      <c r="AF180" s="21"/>
      <c r="AG180" s="21"/>
    </row>
    <row r="181" spans="4:33" s="23" customFormat="1" hidden="1" x14ac:dyDescent="0.25">
      <c r="D181" s="33"/>
      <c r="F181" s="21"/>
      <c r="G181" s="21"/>
      <c r="H181" s="21"/>
      <c r="I181" s="104"/>
      <c r="J181" s="104"/>
      <c r="K181" s="104"/>
      <c r="L181" s="104"/>
      <c r="M181" s="111"/>
      <c r="N181" s="21"/>
      <c r="O181" s="21"/>
      <c r="P181" s="21"/>
      <c r="Q181" s="21"/>
      <c r="R181" s="125"/>
      <c r="S181" s="104"/>
      <c r="T181" s="104"/>
      <c r="U181" s="104"/>
      <c r="V181" s="104"/>
      <c r="W181" s="111"/>
      <c r="X181" s="137"/>
      <c r="Y181" s="137"/>
      <c r="Z181" s="137"/>
      <c r="AA181" s="137"/>
      <c r="AD181" s="21"/>
      <c r="AE181" s="21"/>
      <c r="AF181" s="21"/>
      <c r="AG181" s="21"/>
    </row>
    <row r="182" spans="4:33" s="23" customFormat="1" hidden="1" x14ac:dyDescent="0.25">
      <c r="D182" s="33"/>
      <c r="F182" s="21"/>
      <c r="G182" s="21"/>
      <c r="H182" s="21"/>
      <c r="I182" s="104"/>
      <c r="J182" s="104"/>
      <c r="K182" s="104"/>
      <c r="L182" s="104"/>
      <c r="M182" s="111"/>
      <c r="N182" s="21"/>
      <c r="O182" s="21"/>
      <c r="P182" s="21"/>
      <c r="Q182" s="21"/>
      <c r="R182" s="125"/>
      <c r="S182" s="104"/>
      <c r="T182" s="104"/>
      <c r="U182" s="104"/>
      <c r="V182" s="104"/>
      <c r="W182" s="111"/>
      <c r="X182" s="137"/>
      <c r="Y182" s="137"/>
      <c r="Z182" s="137"/>
      <c r="AA182" s="137"/>
      <c r="AD182" s="21"/>
      <c r="AE182" s="21"/>
      <c r="AF182" s="21"/>
      <c r="AG182" s="21"/>
    </row>
    <row r="183" spans="4:33" s="23" customFormat="1" hidden="1" x14ac:dyDescent="0.25">
      <c r="D183" s="33"/>
      <c r="F183" s="21"/>
      <c r="G183" s="21"/>
      <c r="H183" s="21"/>
      <c r="I183" s="104"/>
      <c r="J183" s="104"/>
      <c r="K183" s="104"/>
      <c r="L183" s="104"/>
      <c r="M183" s="111"/>
      <c r="N183" s="21"/>
      <c r="O183" s="21"/>
      <c r="P183" s="21"/>
      <c r="Q183" s="21"/>
      <c r="R183" s="125"/>
      <c r="S183" s="104"/>
      <c r="T183" s="104"/>
      <c r="U183" s="104"/>
      <c r="V183" s="104"/>
      <c r="W183" s="111"/>
      <c r="X183" s="137"/>
      <c r="Y183" s="137"/>
      <c r="Z183" s="137"/>
      <c r="AA183" s="137"/>
      <c r="AD183" s="21"/>
      <c r="AE183" s="21"/>
      <c r="AF183" s="21"/>
      <c r="AG183" s="21"/>
    </row>
    <row r="184" spans="4:33" s="23" customFormat="1" hidden="1" x14ac:dyDescent="0.25">
      <c r="D184" s="33"/>
      <c r="F184" s="21"/>
      <c r="G184" s="21"/>
      <c r="H184" s="21"/>
      <c r="I184" s="104"/>
      <c r="J184" s="104"/>
      <c r="K184" s="104"/>
      <c r="L184" s="104"/>
      <c r="M184" s="111"/>
      <c r="N184" s="21"/>
      <c r="O184" s="21"/>
      <c r="P184" s="21"/>
      <c r="Q184" s="21"/>
      <c r="R184" s="125"/>
      <c r="S184" s="104"/>
      <c r="T184" s="104"/>
      <c r="U184" s="104"/>
      <c r="V184" s="104"/>
      <c r="W184" s="111"/>
      <c r="X184" s="137"/>
      <c r="Y184" s="137"/>
      <c r="Z184" s="137"/>
      <c r="AA184" s="137"/>
      <c r="AD184" s="21"/>
      <c r="AE184" s="21"/>
      <c r="AF184" s="21"/>
      <c r="AG184" s="21"/>
    </row>
    <row r="185" spans="4:33" s="23" customFormat="1" hidden="1" x14ac:dyDescent="0.25">
      <c r="D185" s="33"/>
      <c r="F185" s="21"/>
      <c r="G185" s="21"/>
      <c r="H185" s="21"/>
      <c r="I185" s="104"/>
      <c r="J185" s="104"/>
      <c r="K185" s="104"/>
      <c r="L185" s="104"/>
      <c r="M185" s="111"/>
      <c r="N185" s="21"/>
      <c r="O185" s="21"/>
      <c r="P185" s="21"/>
      <c r="Q185" s="21"/>
      <c r="R185" s="125"/>
      <c r="S185" s="104"/>
      <c r="T185" s="104"/>
      <c r="U185" s="104"/>
      <c r="V185" s="104"/>
      <c r="W185" s="111"/>
      <c r="X185" s="137"/>
      <c r="Y185" s="137"/>
      <c r="Z185" s="137"/>
      <c r="AA185" s="137"/>
      <c r="AD185" s="21"/>
      <c r="AE185" s="21"/>
      <c r="AF185" s="21"/>
      <c r="AG185" s="21"/>
    </row>
    <row r="186" spans="4:33" s="23" customFormat="1" hidden="1" x14ac:dyDescent="0.25">
      <c r="D186" s="33"/>
      <c r="F186" s="21"/>
      <c r="G186" s="21"/>
      <c r="H186" s="21"/>
      <c r="I186" s="104"/>
      <c r="J186" s="104"/>
      <c r="K186" s="104"/>
      <c r="L186" s="104"/>
      <c r="M186" s="111"/>
      <c r="N186" s="21"/>
      <c r="O186" s="21"/>
      <c r="P186" s="21"/>
      <c r="Q186" s="21"/>
      <c r="R186" s="125"/>
      <c r="S186" s="104"/>
      <c r="T186" s="104"/>
      <c r="U186" s="104"/>
      <c r="V186" s="104"/>
      <c r="W186" s="111"/>
      <c r="X186" s="137"/>
      <c r="Y186" s="137"/>
      <c r="Z186" s="137"/>
      <c r="AA186" s="137"/>
      <c r="AD186" s="21"/>
      <c r="AE186" s="21"/>
      <c r="AF186" s="21"/>
      <c r="AG186" s="21"/>
    </row>
    <row r="187" spans="4:33" s="23" customFormat="1" hidden="1" x14ac:dyDescent="0.25">
      <c r="D187" s="33"/>
      <c r="F187" s="21"/>
      <c r="G187" s="21"/>
      <c r="H187" s="21"/>
      <c r="I187" s="104"/>
      <c r="J187" s="104"/>
      <c r="K187" s="104"/>
      <c r="L187" s="104"/>
      <c r="M187" s="111"/>
      <c r="N187" s="21"/>
      <c r="O187" s="21"/>
      <c r="P187" s="21"/>
      <c r="Q187" s="21"/>
      <c r="R187" s="125"/>
      <c r="S187" s="104"/>
      <c r="T187" s="104"/>
      <c r="U187" s="104"/>
      <c r="V187" s="104"/>
      <c r="W187" s="111"/>
      <c r="X187" s="137"/>
      <c r="Y187" s="137"/>
      <c r="Z187" s="137"/>
      <c r="AA187" s="137"/>
      <c r="AD187" s="21"/>
      <c r="AE187" s="21"/>
      <c r="AF187" s="21"/>
      <c r="AG187" s="21"/>
    </row>
    <row r="188" spans="4:33" s="23" customFormat="1" hidden="1" x14ac:dyDescent="0.25">
      <c r="D188" s="33"/>
      <c r="F188" s="21"/>
      <c r="G188" s="21"/>
      <c r="H188" s="21"/>
      <c r="I188" s="104"/>
      <c r="J188" s="104"/>
      <c r="K188" s="104"/>
      <c r="L188" s="104"/>
      <c r="M188" s="111"/>
      <c r="N188" s="21"/>
      <c r="O188" s="21"/>
      <c r="P188" s="21"/>
      <c r="Q188" s="21"/>
      <c r="R188" s="125"/>
      <c r="S188" s="104"/>
      <c r="T188" s="104"/>
      <c r="U188" s="104"/>
      <c r="V188" s="104"/>
      <c r="W188" s="111"/>
      <c r="X188" s="137"/>
      <c r="Y188" s="137"/>
      <c r="Z188" s="137"/>
      <c r="AA188" s="137"/>
      <c r="AD188" s="21"/>
      <c r="AE188" s="21"/>
      <c r="AF188" s="21"/>
      <c r="AG188" s="21"/>
    </row>
    <row r="189" spans="4:33" s="23" customFormat="1" hidden="1" x14ac:dyDescent="0.25">
      <c r="D189" s="33"/>
      <c r="F189" s="21"/>
      <c r="G189" s="21"/>
      <c r="H189" s="21"/>
      <c r="I189" s="104"/>
      <c r="J189" s="104"/>
      <c r="K189" s="104"/>
      <c r="L189" s="104"/>
      <c r="M189" s="111"/>
      <c r="N189" s="21"/>
      <c r="O189" s="21"/>
      <c r="P189" s="21"/>
      <c r="Q189" s="21"/>
      <c r="R189" s="125"/>
      <c r="S189" s="104"/>
      <c r="T189" s="104"/>
      <c r="U189" s="104"/>
      <c r="V189" s="104"/>
      <c r="W189" s="111"/>
      <c r="X189" s="137"/>
      <c r="Y189" s="137"/>
      <c r="Z189" s="137"/>
      <c r="AA189" s="137"/>
      <c r="AD189" s="21"/>
      <c r="AE189" s="21"/>
      <c r="AF189" s="21"/>
      <c r="AG189" s="21"/>
    </row>
    <row r="190" spans="4:33" s="23" customFormat="1" hidden="1" x14ac:dyDescent="0.25">
      <c r="D190" s="33"/>
      <c r="F190" s="21"/>
      <c r="G190" s="21"/>
      <c r="H190" s="21"/>
      <c r="I190" s="104"/>
      <c r="J190" s="104"/>
      <c r="K190" s="104"/>
      <c r="L190" s="104"/>
      <c r="M190" s="111"/>
      <c r="N190" s="21"/>
      <c r="O190" s="21"/>
      <c r="P190" s="21"/>
      <c r="Q190" s="21"/>
      <c r="R190" s="125"/>
      <c r="S190" s="104"/>
      <c r="T190" s="104"/>
      <c r="U190" s="104"/>
      <c r="V190" s="104"/>
      <c r="W190" s="111"/>
      <c r="X190" s="137"/>
      <c r="Y190" s="137"/>
      <c r="Z190" s="137"/>
      <c r="AA190" s="137"/>
      <c r="AD190" s="21"/>
      <c r="AE190" s="21"/>
      <c r="AF190" s="21"/>
      <c r="AG190" s="21"/>
    </row>
    <row r="191" spans="4:33" s="23" customFormat="1" hidden="1" x14ac:dyDescent="0.25">
      <c r="D191" s="33"/>
      <c r="F191" s="21"/>
      <c r="G191" s="21"/>
      <c r="H191" s="21"/>
      <c r="I191" s="104"/>
      <c r="J191" s="104"/>
      <c r="K191" s="104"/>
      <c r="L191" s="104"/>
      <c r="M191" s="111"/>
      <c r="N191" s="21"/>
      <c r="O191" s="21"/>
      <c r="P191" s="21"/>
      <c r="Q191" s="21"/>
      <c r="R191" s="125"/>
      <c r="S191" s="104"/>
      <c r="T191" s="104"/>
      <c r="U191" s="104"/>
      <c r="V191" s="104"/>
      <c r="W191" s="111"/>
      <c r="X191" s="137"/>
      <c r="Y191" s="137"/>
      <c r="Z191" s="137"/>
      <c r="AA191" s="137"/>
      <c r="AD191" s="21"/>
      <c r="AE191" s="21"/>
      <c r="AF191" s="21"/>
      <c r="AG191" s="21"/>
    </row>
    <row r="192" spans="4:33" s="23" customFormat="1" hidden="1" x14ac:dyDescent="0.25">
      <c r="D192" s="33"/>
      <c r="F192" s="21"/>
      <c r="G192" s="21"/>
      <c r="H192" s="21"/>
      <c r="I192" s="104"/>
      <c r="J192" s="104"/>
      <c r="K192" s="104"/>
      <c r="L192" s="104"/>
      <c r="M192" s="111"/>
      <c r="N192" s="21"/>
      <c r="O192" s="21"/>
      <c r="P192" s="21"/>
      <c r="Q192" s="21"/>
      <c r="R192" s="125"/>
      <c r="S192" s="104"/>
      <c r="T192" s="104"/>
      <c r="U192" s="104"/>
      <c r="V192" s="104"/>
      <c r="W192" s="111"/>
      <c r="X192" s="137"/>
      <c r="Y192" s="137"/>
      <c r="Z192" s="137"/>
      <c r="AA192" s="137"/>
      <c r="AD192" s="21"/>
      <c r="AE192" s="21"/>
      <c r="AF192" s="21"/>
      <c r="AG192" s="21"/>
    </row>
    <row r="193" spans="4:33" s="23" customFormat="1" hidden="1" x14ac:dyDescent="0.25">
      <c r="D193" s="33"/>
      <c r="F193" s="21"/>
      <c r="G193" s="21"/>
      <c r="H193" s="21"/>
      <c r="I193" s="104"/>
      <c r="J193" s="104"/>
      <c r="K193" s="104"/>
      <c r="L193" s="104"/>
      <c r="M193" s="111"/>
      <c r="N193" s="21"/>
      <c r="O193" s="21"/>
      <c r="P193" s="21"/>
      <c r="Q193" s="21"/>
      <c r="R193" s="125"/>
      <c r="S193" s="104"/>
      <c r="T193" s="104"/>
      <c r="U193" s="104"/>
      <c r="V193" s="104"/>
      <c r="W193" s="111"/>
      <c r="X193" s="137"/>
      <c r="Y193" s="137"/>
      <c r="Z193" s="137"/>
      <c r="AA193" s="137"/>
      <c r="AD193" s="21"/>
      <c r="AE193" s="21"/>
      <c r="AF193" s="21"/>
      <c r="AG193" s="21"/>
    </row>
    <row r="194" spans="4:33" s="23" customFormat="1" hidden="1" x14ac:dyDescent="0.25">
      <c r="D194" s="33"/>
      <c r="F194" s="21"/>
      <c r="G194" s="21"/>
      <c r="H194" s="21"/>
      <c r="I194" s="104"/>
      <c r="J194" s="104"/>
      <c r="K194" s="104"/>
      <c r="L194" s="104"/>
      <c r="M194" s="111"/>
      <c r="N194" s="21"/>
      <c r="O194" s="21"/>
      <c r="P194" s="21"/>
      <c r="Q194" s="21"/>
      <c r="R194" s="125"/>
      <c r="S194" s="104"/>
      <c r="T194" s="104"/>
      <c r="U194" s="104"/>
      <c r="V194" s="104"/>
      <c r="W194" s="111"/>
      <c r="X194" s="137"/>
      <c r="Y194" s="137"/>
      <c r="Z194" s="137"/>
      <c r="AA194" s="137"/>
      <c r="AD194" s="21"/>
      <c r="AE194" s="21"/>
      <c r="AF194" s="21"/>
      <c r="AG194" s="21"/>
    </row>
    <row r="195" spans="4:33" s="23" customFormat="1" hidden="1" x14ac:dyDescent="0.25">
      <c r="D195" s="33"/>
      <c r="F195" s="21"/>
      <c r="G195" s="21"/>
      <c r="H195" s="21"/>
      <c r="I195" s="104"/>
      <c r="J195" s="104"/>
      <c r="K195" s="104"/>
      <c r="L195" s="104"/>
      <c r="M195" s="111"/>
      <c r="N195" s="21"/>
      <c r="O195" s="21"/>
      <c r="P195" s="21"/>
      <c r="Q195" s="21"/>
      <c r="R195" s="125"/>
      <c r="S195" s="104"/>
      <c r="T195" s="104"/>
      <c r="U195" s="104"/>
      <c r="V195" s="104"/>
      <c r="W195" s="111"/>
      <c r="X195" s="137"/>
      <c r="Y195" s="137"/>
      <c r="Z195" s="137"/>
      <c r="AA195" s="137"/>
      <c r="AD195" s="21"/>
      <c r="AE195" s="21"/>
      <c r="AF195" s="21"/>
      <c r="AG195" s="21"/>
    </row>
    <row r="196" spans="4:33" s="23" customFormat="1" hidden="1" x14ac:dyDescent="0.25">
      <c r="D196" s="33"/>
      <c r="F196" s="21"/>
      <c r="G196" s="21"/>
      <c r="H196" s="21"/>
      <c r="I196" s="104"/>
      <c r="J196" s="104"/>
      <c r="K196" s="104"/>
      <c r="L196" s="104"/>
      <c r="M196" s="111"/>
      <c r="N196" s="21"/>
      <c r="O196" s="21"/>
      <c r="P196" s="21"/>
      <c r="Q196" s="21"/>
      <c r="R196" s="125"/>
      <c r="S196" s="104"/>
      <c r="T196" s="104"/>
      <c r="U196" s="104"/>
      <c r="V196" s="104"/>
      <c r="W196" s="111"/>
      <c r="X196" s="137"/>
      <c r="Y196" s="137"/>
      <c r="Z196" s="137"/>
      <c r="AA196" s="137"/>
      <c r="AD196" s="21"/>
      <c r="AE196" s="21"/>
      <c r="AF196" s="21"/>
      <c r="AG196" s="21"/>
    </row>
    <row r="197" spans="4:33" s="23" customFormat="1" hidden="1" x14ac:dyDescent="0.25">
      <c r="D197" s="33"/>
      <c r="F197" s="21"/>
      <c r="G197" s="21"/>
      <c r="H197" s="21"/>
      <c r="I197" s="104"/>
      <c r="J197" s="104"/>
      <c r="K197" s="104"/>
      <c r="L197" s="104"/>
      <c r="M197" s="111"/>
      <c r="N197" s="21"/>
      <c r="O197" s="21"/>
      <c r="P197" s="21"/>
      <c r="Q197" s="21"/>
      <c r="R197" s="125"/>
      <c r="S197" s="104"/>
      <c r="T197" s="104"/>
      <c r="U197" s="104"/>
      <c r="V197" s="104"/>
      <c r="W197" s="111"/>
      <c r="X197" s="137"/>
      <c r="Y197" s="137"/>
      <c r="Z197" s="137"/>
      <c r="AA197" s="137"/>
      <c r="AD197" s="21"/>
      <c r="AE197" s="21"/>
      <c r="AF197" s="21"/>
      <c r="AG197" s="21"/>
    </row>
    <row r="198" spans="4:33" s="23" customFormat="1" hidden="1" x14ac:dyDescent="0.25">
      <c r="D198" s="33"/>
      <c r="F198" s="21"/>
      <c r="G198" s="21"/>
      <c r="H198" s="21"/>
      <c r="I198" s="104"/>
      <c r="J198" s="104"/>
      <c r="K198" s="104"/>
      <c r="L198" s="104"/>
      <c r="M198" s="111"/>
      <c r="N198" s="21"/>
      <c r="O198" s="21"/>
      <c r="P198" s="21"/>
      <c r="Q198" s="21"/>
      <c r="R198" s="125"/>
      <c r="S198" s="104"/>
      <c r="T198" s="104"/>
      <c r="U198" s="104"/>
      <c r="V198" s="104"/>
      <c r="W198" s="111"/>
      <c r="X198" s="137"/>
      <c r="Y198" s="137"/>
      <c r="Z198" s="137"/>
      <c r="AA198" s="137"/>
      <c r="AD198" s="21"/>
      <c r="AE198" s="21"/>
      <c r="AF198" s="21"/>
      <c r="AG198" s="21"/>
    </row>
    <row r="199" spans="4:33" s="23" customFormat="1" hidden="1" x14ac:dyDescent="0.25">
      <c r="D199" s="33"/>
      <c r="F199" s="21"/>
      <c r="G199" s="21"/>
      <c r="H199" s="21"/>
      <c r="I199" s="104"/>
      <c r="J199" s="104"/>
      <c r="K199" s="104"/>
      <c r="L199" s="104"/>
      <c r="M199" s="111"/>
      <c r="N199" s="21"/>
      <c r="O199" s="21"/>
      <c r="P199" s="21"/>
      <c r="Q199" s="21"/>
      <c r="R199" s="125"/>
      <c r="S199" s="104"/>
      <c r="T199" s="104"/>
      <c r="U199" s="104"/>
      <c r="V199" s="104"/>
      <c r="W199" s="111"/>
      <c r="X199" s="137"/>
      <c r="Y199" s="137"/>
      <c r="Z199" s="137"/>
      <c r="AA199" s="137"/>
      <c r="AD199" s="21"/>
      <c r="AE199" s="21"/>
      <c r="AF199" s="21"/>
      <c r="AG199" s="21"/>
    </row>
    <row r="200" spans="4:33" s="23" customFormat="1" hidden="1" x14ac:dyDescent="0.25">
      <c r="D200" s="33"/>
      <c r="F200" s="21"/>
      <c r="G200" s="21"/>
      <c r="H200" s="21"/>
      <c r="I200" s="104"/>
      <c r="J200" s="104"/>
      <c r="K200" s="104"/>
      <c r="L200" s="104"/>
      <c r="M200" s="111"/>
      <c r="N200" s="21"/>
      <c r="O200" s="21"/>
      <c r="P200" s="21"/>
      <c r="Q200" s="21"/>
      <c r="R200" s="125"/>
      <c r="S200" s="104"/>
      <c r="T200" s="104"/>
      <c r="U200" s="104"/>
      <c r="V200" s="104"/>
      <c r="W200" s="111"/>
      <c r="X200" s="137"/>
      <c r="Y200" s="137"/>
      <c r="Z200" s="137"/>
      <c r="AA200" s="137"/>
      <c r="AD200" s="21"/>
      <c r="AE200" s="21"/>
      <c r="AF200" s="21"/>
      <c r="AG200" s="21"/>
    </row>
    <row r="201" spans="4:33" s="23" customFormat="1" hidden="1" x14ac:dyDescent="0.25">
      <c r="D201" s="33"/>
      <c r="F201" s="21"/>
      <c r="G201" s="21"/>
      <c r="H201" s="21"/>
      <c r="I201" s="104"/>
      <c r="J201" s="104"/>
      <c r="K201" s="104"/>
      <c r="L201" s="104"/>
      <c r="M201" s="111"/>
      <c r="N201" s="21"/>
      <c r="O201" s="21"/>
      <c r="P201" s="21"/>
      <c r="Q201" s="21"/>
      <c r="R201" s="125"/>
      <c r="S201" s="104"/>
      <c r="T201" s="104"/>
      <c r="U201" s="104"/>
      <c r="V201" s="104"/>
      <c r="W201" s="111"/>
      <c r="X201" s="137"/>
      <c r="Y201" s="137"/>
      <c r="Z201" s="137"/>
      <c r="AA201" s="137"/>
      <c r="AD201" s="21"/>
      <c r="AE201" s="21"/>
      <c r="AF201" s="21"/>
      <c r="AG201" s="21"/>
    </row>
    <row r="202" spans="4:33" s="23" customFormat="1" hidden="1" x14ac:dyDescent="0.25">
      <c r="D202" s="33"/>
      <c r="F202" s="21"/>
      <c r="G202" s="21"/>
      <c r="H202" s="21"/>
      <c r="I202" s="104"/>
      <c r="J202" s="104"/>
      <c r="K202" s="104"/>
      <c r="L202" s="104"/>
      <c r="M202" s="111"/>
      <c r="N202" s="21"/>
      <c r="O202" s="21"/>
      <c r="P202" s="21"/>
      <c r="Q202" s="21"/>
      <c r="R202" s="125"/>
      <c r="S202" s="104"/>
      <c r="T202" s="104"/>
      <c r="U202" s="104"/>
      <c r="V202" s="104"/>
      <c r="W202" s="111"/>
      <c r="X202" s="137"/>
      <c r="Y202" s="137"/>
      <c r="Z202" s="137"/>
      <c r="AA202" s="137"/>
      <c r="AD202" s="21"/>
      <c r="AE202" s="21"/>
      <c r="AF202" s="21"/>
      <c r="AG202" s="21"/>
    </row>
    <row r="203" spans="4:33" s="23" customFormat="1" hidden="1" x14ac:dyDescent="0.25">
      <c r="D203" s="33"/>
      <c r="F203" s="21"/>
      <c r="G203" s="21"/>
      <c r="H203" s="21"/>
      <c r="I203" s="104"/>
      <c r="J203" s="104"/>
      <c r="K203" s="104"/>
      <c r="L203" s="104"/>
      <c r="M203" s="111"/>
      <c r="N203" s="21"/>
      <c r="O203" s="21"/>
      <c r="P203" s="21"/>
      <c r="Q203" s="21"/>
      <c r="R203" s="125"/>
      <c r="S203" s="104"/>
      <c r="T203" s="104"/>
      <c r="U203" s="104"/>
      <c r="V203" s="104"/>
      <c r="W203" s="111"/>
      <c r="X203" s="137"/>
      <c r="Y203" s="137"/>
      <c r="Z203" s="137"/>
      <c r="AA203" s="137"/>
      <c r="AD203" s="21"/>
      <c r="AE203" s="21"/>
      <c r="AF203" s="21"/>
      <c r="AG203" s="21"/>
    </row>
    <row r="204" spans="4:33" s="23" customFormat="1" hidden="1" x14ac:dyDescent="0.25">
      <c r="D204" s="33"/>
      <c r="F204" s="21"/>
      <c r="G204" s="21"/>
      <c r="H204" s="21"/>
      <c r="I204" s="104"/>
      <c r="J204" s="104"/>
      <c r="K204" s="104"/>
      <c r="L204" s="104"/>
      <c r="M204" s="111"/>
      <c r="N204" s="21"/>
      <c r="O204" s="21"/>
      <c r="P204" s="21"/>
      <c r="Q204" s="21"/>
      <c r="R204" s="125"/>
      <c r="S204" s="104"/>
      <c r="T204" s="104"/>
      <c r="U204" s="104"/>
      <c r="V204" s="104"/>
      <c r="W204" s="111"/>
      <c r="X204" s="137"/>
      <c r="Y204" s="137"/>
      <c r="Z204" s="137"/>
      <c r="AA204" s="137"/>
      <c r="AD204" s="21"/>
      <c r="AE204" s="21"/>
      <c r="AF204" s="21"/>
      <c r="AG204" s="21"/>
    </row>
    <row r="205" spans="4:33" s="23" customFormat="1" hidden="1" x14ac:dyDescent="0.25">
      <c r="D205" s="33"/>
      <c r="F205" s="21"/>
      <c r="G205" s="21"/>
      <c r="H205" s="21"/>
      <c r="I205" s="104"/>
      <c r="J205" s="104"/>
      <c r="K205" s="104"/>
      <c r="L205" s="104"/>
      <c r="M205" s="111"/>
      <c r="N205" s="21"/>
      <c r="O205" s="21"/>
      <c r="P205" s="21"/>
      <c r="Q205" s="21"/>
      <c r="R205" s="125"/>
      <c r="S205" s="104"/>
      <c r="T205" s="104"/>
      <c r="U205" s="104"/>
      <c r="V205" s="104"/>
      <c r="W205" s="111"/>
      <c r="X205" s="137"/>
      <c r="Y205" s="137"/>
      <c r="Z205" s="137"/>
      <c r="AA205" s="137"/>
      <c r="AD205" s="21"/>
      <c r="AE205" s="21"/>
      <c r="AF205" s="21"/>
      <c r="AG205" s="21"/>
    </row>
    <row r="206" spans="4:33" s="23" customFormat="1" hidden="1" x14ac:dyDescent="0.25">
      <c r="D206" s="33"/>
      <c r="F206" s="21"/>
      <c r="G206" s="21"/>
      <c r="H206" s="21"/>
      <c r="I206" s="104"/>
      <c r="J206" s="104"/>
      <c r="K206" s="104"/>
      <c r="L206" s="104"/>
      <c r="M206" s="111"/>
      <c r="N206" s="21"/>
      <c r="O206" s="21"/>
      <c r="P206" s="21"/>
      <c r="Q206" s="21"/>
      <c r="R206" s="125"/>
      <c r="S206" s="104"/>
      <c r="T206" s="104"/>
      <c r="U206" s="104"/>
      <c r="V206" s="104"/>
      <c r="W206" s="111"/>
      <c r="X206" s="137"/>
      <c r="Y206" s="137"/>
      <c r="Z206" s="137"/>
      <c r="AA206" s="137"/>
      <c r="AD206" s="21"/>
      <c r="AE206" s="21"/>
      <c r="AF206" s="21"/>
      <c r="AG206" s="21"/>
    </row>
    <row r="207" spans="4:33" s="23" customFormat="1" hidden="1" x14ac:dyDescent="0.25">
      <c r="D207" s="33"/>
      <c r="F207" s="21"/>
      <c r="G207" s="21"/>
      <c r="H207" s="21"/>
      <c r="I207" s="104"/>
      <c r="J207" s="104"/>
      <c r="K207" s="104"/>
      <c r="L207" s="104"/>
      <c r="M207" s="111"/>
      <c r="N207" s="21"/>
      <c r="O207" s="21"/>
      <c r="P207" s="21"/>
      <c r="Q207" s="21"/>
      <c r="R207" s="125"/>
      <c r="S207" s="104"/>
      <c r="T207" s="104"/>
      <c r="U207" s="104"/>
      <c r="V207" s="104"/>
      <c r="W207" s="111"/>
      <c r="X207" s="137"/>
      <c r="Y207" s="137"/>
      <c r="Z207" s="137"/>
      <c r="AA207" s="137"/>
      <c r="AD207" s="21"/>
      <c r="AE207" s="21"/>
      <c r="AF207" s="21"/>
      <c r="AG207" s="21"/>
    </row>
    <row r="208" spans="4:33" s="23" customFormat="1" hidden="1" x14ac:dyDescent="0.25">
      <c r="D208" s="33"/>
      <c r="F208" s="21"/>
      <c r="G208" s="21"/>
      <c r="H208" s="21"/>
      <c r="I208" s="104"/>
      <c r="J208" s="104"/>
      <c r="K208" s="104"/>
      <c r="L208" s="104"/>
      <c r="M208" s="111"/>
      <c r="N208" s="21"/>
      <c r="O208" s="21"/>
      <c r="P208" s="21"/>
      <c r="Q208" s="21"/>
      <c r="R208" s="125"/>
      <c r="S208" s="104"/>
      <c r="T208" s="104"/>
      <c r="U208" s="104"/>
      <c r="V208" s="104"/>
      <c r="W208" s="111"/>
      <c r="X208" s="137"/>
      <c r="Y208" s="137"/>
      <c r="Z208" s="137"/>
      <c r="AA208" s="137"/>
      <c r="AD208" s="21"/>
      <c r="AE208" s="21"/>
      <c r="AF208" s="21"/>
      <c r="AG208" s="21"/>
    </row>
    <row r="209" spans="4:33" s="23" customFormat="1" hidden="1" x14ac:dyDescent="0.25">
      <c r="D209" s="33"/>
      <c r="F209" s="21"/>
      <c r="G209" s="21"/>
      <c r="H209" s="21"/>
      <c r="I209" s="104"/>
      <c r="J209" s="104"/>
      <c r="K209" s="104"/>
      <c r="L209" s="104"/>
      <c r="M209" s="111"/>
      <c r="N209" s="21"/>
      <c r="O209" s="21"/>
      <c r="P209" s="21"/>
      <c r="Q209" s="21"/>
      <c r="R209" s="125"/>
      <c r="S209" s="104"/>
      <c r="T209" s="104"/>
      <c r="U209" s="104"/>
      <c r="V209" s="104"/>
      <c r="W209" s="111"/>
      <c r="X209" s="137"/>
      <c r="Y209" s="137"/>
      <c r="Z209" s="137"/>
      <c r="AA209" s="137"/>
      <c r="AD209" s="21"/>
      <c r="AE209" s="21"/>
      <c r="AF209" s="21"/>
      <c r="AG209" s="21"/>
    </row>
    <row r="210" spans="4:33" s="23" customFormat="1" hidden="1" x14ac:dyDescent="0.25">
      <c r="D210" s="33"/>
      <c r="F210" s="21"/>
      <c r="G210" s="21"/>
      <c r="H210" s="21"/>
      <c r="I210" s="104"/>
      <c r="J210" s="104"/>
      <c r="K210" s="104"/>
      <c r="L210" s="104"/>
      <c r="M210" s="111"/>
      <c r="N210" s="21"/>
      <c r="O210" s="21"/>
      <c r="P210" s="21"/>
      <c r="Q210" s="21"/>
      <c r="R210" s="125"/>
      <c r="S210" s="104"/>
      <c r="T210" s="104"/>
      <c r="U210" s="104"/>
      <c r="V210" s="104"/>
      <c r="W210" s="111"/>
      <c r="X210" s="137"/>
      <c r="Y210" s="137"/>
      <c r="Z210" s="137"/>
      <c r="AA210" s="137"/>
      <c r="AD210" s="21"/>
      <c r="AE210" s="21"/>
      <c r="AF210" s="21"/>
      <c r="AG210" s="21"/>
    </row>
    <row r="211" spans="4:33" s="23" customFormat="1" hidden="1" x14ac:dyDescent="0.25">
      <c r="D211" s="33"/>
      <c r="F211" s="21"/>
      <c r="G211" s="21"/>
      <c r="H211" s="21"/>
      <c r="I211" s="104"/>
      <c r="J211" s="104"/>
      <c r="K211" s="104"/>
      <c r="L211" s="104"/>
      <c r="M211" s="111"/>
      <c r="N211" s="21"/>
      <c r="O211" s="21"/>
      <c r="P211" s="21"/>
      <c r="Q211" s="21"/>
      <c r="R211" s="125"/>
      <c r="S211" s="104"/>
      <c r="T211" s="104"/>
      <c r="U211" s="104"/>
      <c r="V211" s="104"/>
      <c r="W211" s="111"/>
      <c r="X211" s="137"/>
      <c r="Y211" s="137"/>
      <c r="Z211" s="137"/>
      <c r="AA211" s="137"/>
      <c r="AD211" s="21"/>
      <c r="AE211" s="21"/>
      <c r="AF211" s="21"/>
      <c r="AG211" s="21"/>
    </row>
    <row r="212" spans="4:33" s="23" customFormat="1" hidden="1" x14ac:dyDescent="0.25">
      <c r="D212" s="33"/>
      <c r="F212" s="21"/>
      <c r="G212" s="21"/>
      <c r="H212" s="21"/>
      <c r="I212" s="104"/>
      <c r="J212" s="104"/>
      <c r="K212" s="104"/>
      <c r="L212" s="104"/>
      <c r="M212" s="111"/>
      <c r="N212" s="21"/>
      <c r="O212" s="21"/>
      <c r="P212" s="21"/>
      <c r="Q212" s="21"/>
      <c r="R212" s="125"/>
      <c r="S212" s="104"/>
      <c r="T212" s="104"/>
      <c r="U212" s="104"/>
      <c r="V212" s="104"/>
      <c r="W212" s="111"/>
      <c r="X212" s="137"/>
      <c r="Y212" s="137"/>
      <c r="Z212" s="137"/>
      <c r="AA212" s="137"/>
      <c r="AD212" s="21"/>
      <c r="AE212" s="21"/>
      <c r="AF212" s="21"/>
      <c r="AG212" s="21"/>
    </row>
    <row r="213" spans="4:33" s="23" customFormat="1" hidden="1" x14ac:dyDescent="0.25">
      <c r="D213" s="33"/>
      <c r="F213" s="21"/>
      <c r="G213" s="21"/>
      <c r="H213" s="21"/>
      <c r="I213" s="104"/>
      <c r="J213" s="104"/>
      <c r="K213" s="104"/>
      <c r="L213" s="104"/>
      <c r="M213" s="111"/>
      <c r="N213" s="21"/>
      <c r="O213" s="21"/>
      <c r="P213" s="21"/>
      <c r="Q213" s="21"/>
      <c r="R213" s="125"/>
      <c r="S213" s="104"/>
      <c r="T213" s="104"/>
      <c r="U213" s="104"/>
      <c r="V213" s="104"/>
      <c r="W213" s="111"/>
      <c r="X213" s="137"/>
      <c r="Y213" s="137"/>
      <c r="Z213" s="137"/>
      <c r="AA213" s="137"/>
      <c r="AD213" s="21"/>
      <c r="AE213" s="21"/>
      <c r="AF213" s="21"/>
      <c r="AG213" s="21"/>
    </row>
    <row r="214" spans="4:33" s="23" customFormat="1" hidden="1" x14ac:dyDescent="0.25">
      <c r="D214" s="33"/>
      <c r="F214" s="21"/>
      <c r="G214" s="21"/>
      <c r="H214" s="21"/>
      <c r="I214" s="104"/>
      <c r="J214" s="104"/>
      <c r="K214" s="104"/>
      <c r="L214" s="104"/>
      <c r="M214" s="111"/>
      <c r="N214" s="21"/>
      <c r="O214" s="21"/>
      <c r="P214" s="21"/>
      <c r="Q214" s="21"/>
      <c r="R214" s="125"/>
      <c r="S214" s="104"/>
      <c r="T214" s="104"/>
      <c r="U214" s="104"/>
      <c r="V214" s="104"/>
      <c r="W214" s="111"/>
      <c r="X214" s="137"/>
      <c r="Y214" s="137"/>
      <c r="Z214" s="137"/>
      <c r="AA214" s="137"/>
      <c r="AD214" s="21"/>
      <c r="AE214" s="21"/>
      <c r="AF214" s="21"/>
      <c r="AG214" s="21"/>
    </row>
    <row r="215" spans="4:33" s="23" customFormat="1" hidden="1" x14ac:dyDescent="0.25">
      <c r="D215" s="33"/>
      <c r="F215" s="21"/>
      <c r="G215" s="21"/>
      <c r="H215" s="21"/>
      <c r="I215" s="104"/>
      <c r="J215" s="104"/>
      <c r="K215" s="104"/>
      <c r="L215" s="104"/>
      <c r="M215" s="111"/>
      <c r="N215" s="21"/>
      <c r="O215" s="21"/>
      <c r="P215" s="21"/>
      <c r="Q215" s="21"/>
      <c r="R215" s="125"/>
      <c r="S215" s="104"/>
      <c r="T215" s="104"/>
      <c r="U215" s="104"/>
      <c r="V215" s="104"/>
      <c r="W215" s="111"/>
      <c r="X215" s="137"/>
      <c r="Y215" s="137"/>
      <c r="Z215" s="137"/>
      <c r="AA215" s="137"/>
      <c r="AD215" s="21"/>
      <c r="AE215" s="21"/>
      <c r="AF215" s="21"/>
      <c r="AG215" s="21"/>
    </row>
    <row r="216" spans="4:33" s="23" customFormat="1" hidden="1" x14ac:dyDescent="0.25">
      <c r="D216" s="33"/>
      <c r="F216" s="21"/>
      <c r="G216" s="21"/>
      <c r="H216" s="21"/>
      <c r="I216" s="104"/>
      <c r="J216" s="104"/>
      <c r="K216" s="104"/>
      <c r="L216" s="104"/>
      <c r="M216" s="111"/>
      <c r="N216" s="21"/>
      <c r="O216" s="21"/>
      <c r="P216" s="21"/>
      <c r="Q216" s="21"/>
      <c r="R216" s="125"/>
      <c r="S216" s="104"/>
      <c r="T216" s="104"/>
      <c r="U216" s="104"/>
      <c r="V216" s="104"/>
      <c r="W216" s="111"/>
      <c r="X216" s="137"/>
      <c r="Y216" s="137"/>
      <c r="Z216" s="137"/>
      <c r="AA216" s="137"/>
      <c r="AD216" s="21"/>
      <c r="AE216" s="21"/>
      <c r="AF216" s="21"/>
      <c r="AG216" s="21"/>
    </row>
    <row r="217" spans="4:33" s="23" customFormat="1" hidden="1" x14ac:dyDescent="0.25">
      <c r="D217" s="33"/>
      <c r="F217" s="21"/>
      <c r="G217" s="21"/>
      <c r="H217" s="21"/>
      <c r="I217" s="104"/>
      <c r="J217" s="104"/>
      <c r="K217" s="104"/>
      <c r="L217" s="104"/>
      <c r="M217" s="111"/>
      <c r="N217" s="21"/>
      <c r="O217" s="21"/>
      <c r="P217" s="21"/>
      <c r="Q217" s="21"/>
      <c r="R217" s="125"/>
      <c r="S217" s="104"/>
      <c r="T217" s="104"/>
      <c r="U217" s="104"/>
      <c r="V217" s="104"/>
      <c r="W217" s="111"/>
      <c r="X217" s="137"/>
      <c r="Y217" s="137"/>
      <c r="Z217" s="137"/>
      <c r="AA217" s="137"/>
      <c r="AD217" s="21"/>
      <c r="AE217" s="21"/>
      <c r="AF217" s="21"/>
      <c r="AG217" s="21"/>
    </row>
    <row r="218" spans="4:33" s="23" customFormat="1" hidden="1" x14ac:dyDescent="0.25">
      <c r="D218" s="33"/>
      <c r="F218" s="21"/>
      <c r="G218" s="21"/>
      <c r="H218" s="21"/>
      <c r="I218" s="104"/>
      <c r="J218" s="104"/>
      <c r="K218" s="104"/>
      <c r="L218" s="104"/>
      <c r="M218" s="111"/>
      <c r="N218" s="21"/>
      <c r="O218" s="21"/>
      <c r="P218" s="21"/>
      <c r="Q218" s="21"/>
      <c r="R218" s="125"/>
      <c r="S218" s="104"/>
      <c r="T218" s="104"/>
      <c r="U218" s="104"/>
      <c r="V218" s="104"/>
      <c r="W218" s="111"/>
      <c r="X218" s="137"/>
      <c r="Y218" s="137"/>
      <c r="Z218" s="137"/>
      <c r="AA218" s="137"/>
      <c r="AD218" s="21"/>
      <c r="AE218" s="21"/>
      <c r="AF218" s="21"/>
      <c r="AG218" s="21"/>
    </row>
    <row r="219" spans="4:33" s="23" customFormat="1" hidden="1" x14ac:dyDescent="0.25">
      <c r="D219" s="33"/>
      <c r="F219" s="21"/>
      <c r="G219" s="21"/>
      <c r="H219" s="21"/>
      <c r="I219" s="104"/>
      <c r="J219" s="104"/>
      <c r="K219" s="104"/>
      <c r="L219" s="104"/>
      <c r="M219" s="111"/>
      <c r="N219" s="21"/>
      <c r="O219" s="21"/>
      <c r="P219" s="21"/>
      <c r="Q219" s="21"/>
      <c r="R219" s="125"/>
      <c r="S219" s="104"/>
      <c r="T219" s="104"/>
      <c r="U219" s="104"/>
      <c r="V219" s="104"/>
      <c r="W219" s="111"/>
      <c r="X219" s="137"/>
      <c r="Y219" s="137"/>
      <c r="Z219" s="137"/>
      <c r="AA219" s="137"/>
      <c r="AD219" s="21"/>
      <c r="AE219" s="21"/>
      <c r="AF219" s="21"/>
      <c r="AG219" s="21"/>
    </row>
    <row r="220" spans="4:33" s="23" customFormat="1" hidden="1" x14ac:dyDescent="0.25">
      <c r="D220" s="33"/>
      <c r="F220" s="21"/>
      <c r="G220" s="21"/>
      <c r="H220" s="21"/>
      <c r="I220" s="104"/>
      <c r="J220" s="104"/>
      <c r="K220" s="104"/>
      <c r="L220" s="104"/>
      <c r="M220" s="111"/>
      <c r="N220" s="21"/>
      <c r="O220" s="21"/>
      <c r="P220" s="21"/>
      <c r="Q220" s="21"/>
      <c r="R220" s="125"/>
      <c r="S220" s="104"/>
      <c r="T220" s="104"/>
      <c r="U220" s="104"/>
      <c r="V220" s="104"/>
      <c r="W220" s="111"/>
      <c r="X220" s="137"/>
      <c r="Y220" s="137"/>
      <c r="Z220" s="137"/>
      <c r="AA220" s="137"/>
      <c r="AD220" s="21"/>
      <c r="AE220" s="21"/>
      <c r="AF220" s="21"/>
      <c r="AG220" s="21"/>
    </row>
    <row r="221" spans="4:33" s="23" customFormat="1" hidden="1" x14ac:dyDescent="0.25">
      <c r="D221" s="33"/>
      <c r="F221" s="21"/>
      <c r="G221" s="21"/>
      <c r="H221" s="21"/>
      <c r="I221" s="104"/>
      <c r="J221" s="104"/>
      <c r="K221" s="104"/>
      <c r="L221" s="104"/>
      <c r="M221" s="111"/>
      <c r="N221" s="21"/>
      <c r="O221" s="21"/>
      <c r="P221" s="21"/>
      <c r="Q221" s="21"/>
      <c r="R221" s="125"/>
      <c r="S221" s="104"/>
      <c r="T221" s="104"/>
      <c r="U221" s="104"/>
      <c r="V221" s="104"/>
      <c r="W221" s="111"/>
      <c r="X221" s="137"/>
      <c r="Y221" s="137"/>
      <c r="Z221" s="137"/>
      <c r="AA221" s="137"/>
      <c r="AD221" s="21"/>
      <c r="AE221" s="21"/>
      <c r="AF221" s="21"/>
      <c r="AG221" s="21"/>
    </row>
    <row r="222" spans="4:33" s="23" customFormat="1" hidden="1" x14ac:dyDescent="0.25">
      <c r="D222" s="33"/>
      <c r="F222" s="21"/>
      <c r="G222" s="21"/>
      <c r="H222" s="21"/>
      <c r="I222" s="104"/>
      <c r="J222" s="104"/>
      <c r="K222" s="104"/>
      <c r="L222" s="104"/>
      <c r="M222" s="111"/>
      <c r="N222" s="21"/>
      <c r="O222" s="21"/>
      <c r="P222" s="21"/>
      <c r="Q222" s="21"/>
      <c r="R222" s="125"/>
      <c r="S222" s="104"/>
      <c r="T222" s="104"/>
      <c r="U222" s="104"/>
      <c r="V222" s="104"/>
      <c r="W222" s="111"/>
      <c r="X222" s="137"/>
      <c r="Y222" s="137"/>
      <c r="Z222" s="137"/>
      <c r="AA222" s="137"/>
      <c r="AD222" s="21"/>
      <c r="AE222" s="21"/>
      <c r="AF222" s="21"/>
      <c r="AG222" s="21"/>
    </row>
    <row r="223" spans="4:33" s="23" customFormat="1" hidden="1" x14ac:dyDescent="0.25">
      <c r="D223" s="33"/>
      <c r="F223" s="21"/>
      <c r="G223" s="21"/>
      <c r="H223" s="21"/>
      <c r="I223" s="104"/>
      <c r="J223" s="104"/>
      <c r="K223" s="104"/>
      <c r="L223" s="104"/>
      <c r="M223" s="111"/>
      <c r="N223" s="21"/>
      <c r="O223" s="21"/>
      <c r="P223" s="21"/>
      <c r="Q223" s="21"/>
      <c r="R223" s="125"/>
      <c r="S223" s="104"/>
      <c r="T223" s="104"/>
      <c r="U223" s="104"/>
      <c r="V223" s="104"/>
      <c r="W223" s="111"/>
      <c r="X223" s="137"/>
      <c r="Y223" s="137"/>
      <c r="Z223" s="137"/>
      <c r="AA223" s="137"/>
      <c r="AD223" s="21"/>
      <c r="AE223" s="21"/>
      <c r="AF223" s="21"/>
      <c r="AG223" s="21"/>
    </row>
    <row r="224" spans="4:33" s="23" customFormat="1" hidden="1" x14ac:dyDescent="0.25">
      <c r="D224" s="33"/>
      <c r="F224" s="21"/>
      <c r="G224" s="21"/>
      <c r="H224" s="21"/>
      <c r="I224" s="104"/>
      <c r="J224" s="104"/>
      <c r="K224" s="104"/>
      <c r="L224" s="104"/>
      <c r="M224" s="111"/>
      <c r="N224" s="21"/>
      <c r="O224" s="21"/>
      <c r="P224" s="21"/>
      <c r="Q224" s="21"/>
      <c r="R224" s="125"/>
      <c r="S224" s="104"/>
      <c r="T224" s="104"/>
      <c r="U224" s="104"/>
      <c r="V224" s="104"/>
      <c r="W224" s="111"/>
      <c r="X224" s="137"/>
      <c r="Y224" s="137"/>
      <c r="Z224" s="137"/>
      <c r="AA224" s="137"/>
      <c r="AD224" s="21"/>
      <c r="AE224" s="21"/>
      <c r="AF224" s="21"/>
      <c r="AG224" s="21"/>
    </row>
    <row r="225" spans="4:33" s="23" customFormat="1" hidden="1" x14ac:dyDescent="0.25">
      <c r="D225" s="33"/>
      <c r="F225" s="21"/>
      <c r="G225" s="21"/>
      <c r="H225" s="21"/>
      <c r="I225" s="104"/>
      <c r="J225" s="104"/>
      <c r="K225" s="104"/>
      <c r="L225" s="104"/>
      <c r="M225" s="111"/>
      <c r="N225" s="21"/>
      <c r="O225" s="21"/>
      <c r="P225" s="21"/>
      <c r="Q225" s="21"/>
      <c r="R225" s="125"/>
      <c r="S225" s="104"/>
      <c r="T225" s="104"/>
      <c r="U225" s="104"/>
      <c r="V225" s="104"/>
      <c r="W225" s="111"/>
      <c r="X225" s="137"/>
      <c r="Y225" s="137"/>
      <c r="Z225" s="137"/>
      <c r="AA225" s="137"/>
      <c r="AD225" s="21"/>
      <c r="AE225" s="21"/>
      <c r="AF225" s="21"/>
      <c r="AG225" s="21"/>
    </row>
    <row r="226" spans="4:33" s="23" customFormat="1" hidden="1" x14ac:dyDescent="0.25">
      <c r="D226" s="33"/>
      <c r="F226" s="21"/>
      <c r="G226" s="21"/>
      <c r="H226" s="21"/>
      <c r="I226" s="104"/>
      <c r="J226" s="104"/>
      <c r="K226" s="104"/>
      <c r="L226" s="104"/>
      <c r="M226" s="111"/>
      <c r="N226" s="21"/>
      <c r="O226" s="21"/>
      <c r="P226" s="21"/>
      <c r="Q226" s="21"/>
      <c r="R226" s="125"/>
      <c r="S226" s="104"/>
      <c r="T226" s="104"/>
      <c r="U226" s="104"/>
      <c r="V226" s="104"/>
      <c r="W226" s="111"/>
      <c r="X226" s="137"/>
      <c r="Y226" s="137"/>
      <c r="Z226" s="137"/>
      <c r="AA226" s="137"/>
      <c r="AD226" s="21"/>
      <c r="AE226" s="21"/>
      <c r="AF226" s="21"/>
      <c r="AG226" s="21"/>
    </row>
    <row r="227" spans="4:33" s="23" customFormat="1" hidden="1" x14ac:dyDescent="0.25">
      <c r="D227" s="33"/>
      <c r="F227" s="21"/>
      <c r="G227" s="21"/>
      <c r="H227" s="21"/>
      <c r="I227" s="104"/>
      <c r="J227" s="104"/>
      <c r="K227" s="104"/>
      <c r="L227" s="104"/>
      <c r="M227" s="111"/>
      <c r="N227" s="21"/>
      <c r="O227" s="21"/>
      <c r="P227" s="21"/>
      <c r="Q227" s="21"/>
      <c r="R227" s="125"/>
      <c r="S227" s="104"/>
      <c r="T227" s="104"/>
      <c r="U227" s="104"/>
      <c r="V227" s="104"/>
      <c r="W227" s="111"/>
      <c r="X227" s="137"/>
      <c r="Y227" s="137"/>
      <c r="Z227" s="137"/>
      <c r="AA227" s="137"/>
      <c r="AD227" s="21"/>
      <c r="AE227" s="21"/>
      <c r="AF227" s="21"/>
      <c r="AG227" s="21"/>
    </row>
    <row r="228" spans="4:33" s="23" customFormat="1" hidden="1" x14ac:dyDescent="0.25">
      <c r="D228" s="33"/>
      <c r="F228" s="21"/>
      <c r="G228" s="21"/>
      <c r="H228" s="21"/>
      <c r="I228" s="104"/>
      <c r="J228" s="104"/>
      <c r="K228" s="104"/>
      <c r="L228" s="104"/>
      <c r="M228" s="111"/>
      <c r="N228" s="21"/>
      <c r="O228" s="21"/>
      <c r="P228" s="21"/>
      <c r="Q228" s="21"/>
      <c r="R228" s="125"/>
      <c r="S228" s="104"/>
      <c r="T228" s="104"/>
      <c r="U228" s="104"/>
      <c r="V228" s="104"/>
      <c r="W228" s="111"/>
      <c r="X228" s="137"/>
      <c r="Y228" s="137"/>
      <c r="Z228" s="137"/>
      <c r="AA228" s="137"/>
      <c r="AD228" s="21"/>
      <c r="AE228" s="21"/>
      <c r="AF228" s="21"/>
      <c r="AG228" s="21"/>
    </row>
    <row r="229" spans="4:33" s="23" customFormat="1" hidden="1" x14ac:dyDescent="0.25">
      <c r="D229" s="33"/>
      <c r="F229" s="21"/>
      <c r="G229" s="21"/>
      <c r="H229" s="21"/>
      <c r="I229" s="104"/>
      <c r="J229" s="104"/>
      <c r="K229" s="104"/>
      <c r="L229" s="104"/>
      <c r="M229" s="111"/>
      <c r="N229" s="21"/>
      <c r="O229" s="21"/>
      <c r="P229" s="21"/>
      <c r="Q229" s="21"/>
      <c r="R229" s="125"/>
      <c r="S229" s="104"/>
      <c r="T229" s="104"/>
      <c r="U229" s="104"/>
      <c r="V229" s="104"/>
      <c r="W229" s="111"/>
      <c r="X229" s="137"/>
      <c r="Y229" s="137"/>
      <c r="Z229" s="137"/>
      <c r="AA229" s="137"/>
      <c r="AD229" s="21"/>
      <c r="AE229" s="21"/>
      <c r="AF229" s="21"/>
      <c r="AG229" s="21"/>
    </row>
    <row r="230" spans="4:33" s="23" customFormat="1" hidden="1" x14ac:dyDescent="0.25">
      <c r="D230" s="33"/>
      <c r="F230" s="21"/>
      <c r="G230" s="21"/>
      <c r="H230" s="21"/>
      <c r="I230" s="104"/>
      <c r="J230" s="104"/>
      <c r="K230" s="104"/>
      <c r="L230" s="104"/>
      <c r="M230" s="111"/>
      <c r="N230" s="21"/>
      <c r="O230" s="21"/>
      <c r="P230" s="21"/>
      <c r="Q230" s="21"/>
      <c r="R230" s="125"/>
      <c r="S230" s="104"/>
      <c r="T230" s="104"/>
      <c r="U230" s="104"/>
      <c r="V230" s="104"/>
      <c r="W230" s="111"/>
      <c r="X230" s="137"/>
      <c r="Y230" s="137"/>
      <c r="Z230" s="137"/>
      <c r="AA230" s="137"/>
      <c r="AD230" s="21"/>
      <c r="AE230" s="21"/>
      <c r="AF230" s="21"/>
      <c r="AG230" s="21"/>
    </row>
    <row r="231" spans="4:33" s="23" customFormat="1" hidden="1" x14ac:dyDescent="0.25">
      <c r="D231" s="33"/>
      <c r="F231" s="21"/>
      <c r="G231" s="21"/>
      <c r="H231" s="21"/>
      <c r="I231" s="104"/>
      <c r="J231" s="104"/>
      <c r="K231" s="104"/>
      <c r="L231" s="104"/>
      <c r="M231" s="111"/>
      <c r="N231" s="21"/>
      <c r="O231" s="21"/>
      <c r="P231" s="21"/>
      <c r="Q231" s="21"/>
      <c r="R231" s="125"/>
      <c r="S231" s="104"/>
      <c r="T231" s="104"/>
      <c r="U231" s="104"/>
      <c r="V231" s="104"/>
      <c r="W231" s="111"/>
      <c r="X231" s="137"/>
      <c r="Y231" s="137"/>
      <c r="Z231" s="137"/>
      <c r="AA231" s="137"/>
      <c r="AD231" s="21"/>
      <c r="AE231" s="21"/>
      <c r="AF231" s="21"/>
      <c r="AG231" s="21"/>
    </row>
    <row r="232" spans="4:33" s="23" customFormat="1" hidden="1" x14ac:dyDescent="0.25">
      <c r="D232" s="33"/>
      <c r="F232" s="21"/>
      <c r="G232" s="21"/>
      <c r="H232" s="21"/>
      <c r="I232" s="104"/>
      <c r="J232" s="104"/>
      <c r="K232" s="104"/>
      <c r="L232" s="104"/>
      <c r="M232" s="111"/>
      <c r="N232" s="21"/>
      <c r="O232" s="21"/>
      <c r="P232" s="21"/>
      <c r="Q232" s="21"/>
      <c r="R232" s="125"/>
      <c r="S232" s="104"/>
      <c r="T232" s="104"/>
      <c r="U232" s="104"/>
      <c r="V232" s="104"/>
      <c r="W232" s="111"/>
      <c r="X232" s="137"/>
      <c r="Y232" s="137"/>
      <c r="Z232" s="137"/>
      <c r="AA232" s="137"/>
      <c r="AD232" s="21"/>
      <c r="AE232" s="21"/>
      <c r="AF232" s="21"/>
      <c r="AG232" s="21"/>
    </row>
    <row r="233" spans="4:33" s="23" customFormat="1" hidden="1" x14ac:dyDescent="0.25">
      <c r="D233" s="33"/>
      <c r="F233" s="21"/>
      <c r="G233" s="21"/>
      <c r="H233" s="21"/>
      <c r="I233" s="104"/>
      <c r="J233" s="104"/>
      <c r="K233" s="104"/>
      <c r="L233" s="104"/>
      <c r="M233" s="111"/>
      <c r="N233" s="21"/>
      <c r="O233" s="21"/>
      <c r="P233" s="21"/>
      <c r="Q233" s="21"/>
      <c r="R233" s="125"/>
      <c r="S233" s="104"/>
      <c r="T233" s="104"/>
      <c r="U233" s="104"/>
      <c r="V233" s="104"/>
      <c r="W233" s="111"/>
      <c r="X233" s="137"/>
      <c r="Y233" s="137"/>
      <c r="Z233" s="137"/>
      <c r="AA233" s="137"/>
      <c r="AD233" s="21"/>
      <c r="AE233" s="21"/>
      <c r="AF233" s="21"/>
      <c r="AG233" s="21"/>
    </row>
    <row r="234" spans="4:33" s="23" customFormat="1" hidden="1" x14ac:dyDescent="0.25">
      <c r="D234" s="33"/>
      <c r="F234" s="21"/>
      <c r="G234" s="21"/>
      <c r="H234" s="21"/>
      <c r="I234" s="104"/>
      <c r="J234" s="104"/>
      <c r="K234" s="104"/>
      <c r="L234" s="104"/>
      <c r="M234" s="111"/>
      <c r="N234" s="21"/>
      <c r="O234" s="21"/>
      <c r="P234" s="21"/>
      <c r="Q234" s="21"/>
      <c r="R234" s="125"/>
      <c r="S234" s="104"/>
      <c r="T234" s="104"/>
      <c r="U234" s="104"/>
      <c r="V234" s="104"/>
      <c r="W234" s="111"/>
      <c r="X234" s="137"/>
      <c r="Y234" s="137"/>
      <c r="Z234" s="137"/>
      <c r="AA234" s="137"/>
      <c r="AD234" s="21"/>
      <c r="AE234" s="21"/>
      <c r="AF234" s="21"/>
      <c r="AG234" s="21"/>
    </row>
    <row r="235" spans="4:33" s="23" customFormat="1" hidden="1" x14ac:dyDescent="0.25">
      <c r="D235" s="33"/>
      <c r="F235" s="21"/>
      <c r="G235" s="21"/>
      <c r="H235" s="21"/>
      <c r="I235" s="104"/>
      <c r="J235" s="104"/>
      <c r="K235" s="104"/>
      <c r="L235" s="104"/>
      <c r="M235" s="111"/>
      <c r="N235" s="21"/>
      <c r="O235" s="21"/>
      <c r="P235" s="21"/>
      <c r="Q235" s="21"/>
      <c r="R235" s="125"/>
      <c r="S235" s="104"/>
      <c r="T235" s="104"/>
      <c r="U235" s="104"/>
      <c r="V235" s="104"/>
      <c r="W235" s="111"/>
      <c r="X235" s="137"/>
      <c r="Y235" s="137"/>
      <c r="Z235" s="137"/>
      <c r="AA235" s="137"/>
      <c r="AD235" s="21"/>
      <c r="AE235" s="21"/>
      <c r="AF235" s="21"/>
      <c r="AG235" s="21"/>
    </row>
    <row r="236" spans="4:33" s="23" customFormat="1" hidden="1" x14ac:dyDescent="0.25">
      <c r="D236" s="33"/>
      <c r="F236" s="21"/>
      <c r="G236" s="21"/>
      <c r="H236" s="21"/>
      <c r="I236" s="104"/>
      <c r="J236" s="104"/>
      <c r="K236" s="104"/>
      <c r="L236" s="104"/>
      <c r="M236" s="111"/>
      <c r="N236" s="21"/>
      <c r="O236" s="21"/>
      <c r="P236" s="21"/>
      <c r="Q236" s="21"/>
      <c r="R236" s="125"/>
      <c r="S236" s="104"/>
      <c r="T236" s="104"/>
      <c r="U236" s="104"/>
      <c r="V236" s="104"/>
      <c r="W236" s="111"/>
      <c r="X236" s="137"/>
      <c r="Y236" s="137"/>
      <c r="Z236" s="137"/>
      <c r="AA236" s="137"/>
      <c r="AD236" s="21"/>
      <c r="AE236" s="21"/>
      <c r="AF236" s="21"/>
      <c r="AG236" s="21"/>
    </row>
    <row r="237" spans="4:33" s="23" customFormat="1" hidden="1" x14ac:dyDescent="0.25">
      <c r="D237" s="33"/>
      <c r="F237" s="21"/>
      <c r="G237" s="21"/>
      <c r="H237" s="21"/>
      <c r="I237" s="104"/>
      <c r="J237" s="104"/>
      <c r="K237" s="104"/>
      <c r="L237" s="104"/>
      <c r="M237" s="111"/>
      <c r="N237" s="21"/>
      <c r="O237" s="21"/>
      <c r="P237" s="21"/>
      <c r="Q237" s="21"/>
      <c r="R237" s="125"/>
      <c r="S237" s="104"/>
      <c r="T237" s="104"/>
      <c r="U237" s="104"/>
      <c r="V237" s="104"/>
      <c r="W237" s="111"/>
      <c r="X237" s="137"/>
      <c r="Y237" s="137"/>
      <c r="Z237" s="137"/>
      <c r="AA237" s="137"/>
      <c r="AD237" s="21"/>
      <c r="AE237" s="21"/>
      <c r="AF237" s="21"/>
      <c r="AG237" s="21"/>
    </row>
    <row r="238" spans="4:33" s="23" customFormat="1" hidden="1" x14ac:dyDescent="0.25">
      <c r="D238" s="33"/>
      <c r="F238" s="21"/>
      <c r="G238" s="21"/>
      <c r="H238" s="21"/>
      <c r="I238" s="104"/>
      <c r="J238" s="104"/>
      <c r="K238" s="104"/>
      <c r="L238" s="104"/>
      <c r="M238" s="111"/>
      <c r="N238" s="21"/>
      <c r="O238" s="21"/>
      <c r="P238" s="21"/>
      <c r="Q238" s="21"/>
      <c r="R238" s="125"/>
      <c r="S238" s="104"/>
      <c r="T238" s="104"/>
      <c r="U238" s="104"/>
      <c r="V238" s="104"/>
      <c r="W238" s="111"/>
      <c r="X238" s="137"/>
      <c r="Y238" s="137"/>
      <c r="Z238" s="137"/>
      <c r="AA238" s="137"/>
      <c r="AD238" s="21"/>
      <c r="AE238" s="21"/>
      <c r="AF238" s="21"/>
      <c r="AG238" s="21"/>
    </row>
    <row r="239" spans="4:33" s="23" customFormat="1" hidden="1" x14ac:dyDescent="0.25">
      <c r="D239" s="33"/>
      <c r="F239" s="21"/>
      <c r="G239" s="21"/>
      <c r="H239" s="21"/>
      <c r="I239" s="104"/>
      <c r="J239" s="104"/>
      <c r="K239" s="104"/>
      <c r="L239" s="104"/>
      <c r="M239" s="111"/>
      <c r="N239" s="21"/>
      <c r="O239" s="21"/>
      <c r="P239" s="21"/>
      <c r="Q239" s="21"/>
      <c r="R239" s="125"/>
      <c r="S239" s="104"/>
      <c r="T239" s="104"/>
      <c r="U239" s="104"/>
      <c r="V239" s="104"/>
      <c r="W239" s="111"/>
      <c r="X239" s="137"/>
      <c r="Y239" s="137"/>
      <c r="Z239" s="137"/>
      <c r="AA239" s="137"/>
      <c r="AD239" s="21"/>
      <c r="AE239" s="21"/>
      <c r="AF239" s="21"/>
      <c r="AG239" s="21"/>
    </row>
    <row r="240" spans="4:33" s="23" customFormat="1" hidden="1" x14ac:dyDescent="0.25">
      <c r="D240" s="33"/>
      <c r="F240" s="21"/>
      <c r="G240" s="21"/>
      <c r="H240" s="21"/>
      <c r="I240" s="104"/>
      <c r="J240" s="104"/>
      <c r="K240" s="104"/>
      <c r="L240" s="104"/>
      <c r="M240" s="111"/>
      <c r="N240" s="21"/>
      <c r="O240" s="21"/>
      <c r="P240" s="21"/>
      <c r="Q240" s="21"/>
      <c r="R240" s="125"/>
      <c r="S240" s="104"/>
      <c r="T240" s="104"/>
      <c r="U240" s="104"/>
      <c r="V240" s="104"/>
      <c r="W240" s="111"/>
      <c r="X240" s="137"/>
      <c r="Y240" s="137"/>
      <c r="Z240" s="137"/>
      <c r="AA240" s="137"/>
      <c r="AD240" s="21"/>
      <c r="AE240" s="21"/>
      <c r="AF240" s="21"/>
      <c r="AG240" s="21"/>
    </row>
    <row r="241" spans="4:33" s="23" customFormat="1" hidden="1" x14ac:dyDescent="0.25">
      <c r="D241" s="33"/>
      <c r="F241" s="21"/>
      <c r="G241" s="21"/>
      <c r="H241" s="21"/>
      <c r="I241" s="104"/>
      <c r="J241" s="104"/>
      <c r="K241" s="104"/>
      <c r="L241" s="104"/>
      <c r="M241" s="111"/>
      <c r="N241" s="21"/>
      <c r="O241" s="21"/>
      <c r="P241" s="21"/>
      <c r="Q241" s="21"/>
      <c r="R241" s="125"/>
      <c r="S241" s="104"/>
      <c r="T241" s="104"/>
      <c r="U241" s="104"/>
      <c r="V241" s="104"/>
      <c r="W241" s="111"/>
      <c r="X241" s="137"/>
      <c r="Y241" s="137"/>
      <c r="Z241" s="137"/>
      <c r="AA241" s="137"/>
      <c r="AD241" s="21"/>
      <c r="AE241" s="21"/>
      <c r="AF241" s="21"/>
      <c r="AG241" s="21"/>
    </row>
    <row r="242" spans="4:33" s="23" customFormat="1" hidden="1" x14ac:dyDescent="0.25">
      <c r="D242" s="33"/>
      <c r="F242" s="21"/>
      <c r="G242" s="21"/>
      <c r="H242" s="21"/>
      <c r="I242" s="104"/>
      <c r="J242" s="104"/>
      <c r="K242" s="104"/>
      <c r="L242" s="104"/>
      <c r="M242" s="111"/>
      <c r="N242" s="21"/>
      <c r="O242" s="21"/>
      <c r="P242" s="21"/>
      <c r="Q242" s="21"/>
      <c r="R242" s="125"/>
      <c r="S242" s="104"/>
      <c r="T242" s="104"/>
      <c r="U242" s="104"/>
      <c r="V242" s="104"/>
      <c r="W242" s="111"/>
      <c r="X242" s="137"/>
      <c r="Y242" s="137"/>
      <c r="Z242" s="137"/>
      <c r="AA242" s="137"/>
      <c r="AD242" s="21"/>
      <c r="AE242" s="21"/>
      <c r="AF242" s="21"/>
      <c r="AG242" s="21"/>
    </row>
    <row r="243" spans="4:33" s="23" customFormat="1" hidden="1" x14ac:dyDescent="0.25">
      <c r="D243" s="33"/>
      <c r="F243" s="21"/>
      <c r="G243" s="21"/>
      <c r="H243" s="21"/>
      <c r="I243" s="104"/>
      <c r="J243" s="104"/>
      <c r="K243" s="104"/>
      <c r="L243" s="104"/>
      <c r="M243" s="111"/>
      <c r="N243" s="21"/>
      <c r="O243" s="21"/>
      <c r="P243" s="21"/>
      <c r="Q243" s="21"/>
      <c r="R243" s="125"/>
      <c r="S243" s="104"/>
      <c r="T243" s="104"/>
      <c r="U243" s="104"/>
      <c r="V243" s="104"/>
      <c r="W243" s="111"/>
      <c r="X243" s="137"/>
      <c r="Y243" s="137"/>
      <c r="Z243" s="137"/>
      <c r="AA243" s="137"/>
      <c r="AD243" s="21"/>
      <c r="AE243" s="21"/>
      <c r="AF243" s="21"/>
      <c r="AG243" s="21"/>
    </row>
    <row r="244" spans="4:33" s="23" customFormat="1" hidden="1" x14ac:dyDescent="0.25">
      <c r="D244" s="33"/>
      <c r="F244" s="21"/>
      <c r="G244" s="21"/>
      <c r="H244" s="21"/>
      <c r="I244" s="104"/>
      <c r="J244" s="104"/>
      <c r="K244" s="104"/>
      <c r="L244" s="104"/>
      <c r="M244" s="111"/>
      <c r="N244" s="21"/>
      <c r="O244" s="21"/>
      <c r="P244" s="21"/>
      <c r="Q244" s="21"/>
      <c r="R244" s="125"/>
      <c r="S244" s="104"/>
      <c r="T244" s="104"/>
      <c r="U244" s="104"/>
      <c r="V244" s="104"/>
      <c r="W244" s="111"/>
      <c r="X244" s="137"/>
      <c r="Y244" s="137"/>
      <c r="Z244" s="137"/>
      <c r="AA244" s="137"/>
      <c r="AD244" s="21"/>
      <c r="AE244" s="21"/>
      <c r="AF244" s="21"/>
      <c r="AG244" s="21"/>
    </row>
    <row r="245" spans="4:33" s="23" customFormat="1" hidden="1" x14ac:dyDescent="0.25">
      <c r="D245" s="33"/>
      <c r="F245" s="21"/>
      <c r="G245" s="21"/>
      <c r="H245" s="21"/>
      <c r="I245" s="104"/>
      <c r="J245" s="104"/>
      <c r="K245" s="104"/>
      <c r="L245" s="104"/>
      <c r="M245" s="111"/>
      <c r="N245" s="21"/>
      <c r="O245" s="21"/>
      <c r="P245" s="21"/>
      <c r="Q245" s="21"/>
      <c r="R245" s="125"/>
      <c r="S245" s="104"/>
      <c r="T245" s="104"/>
      <c r="U245" s="104"/>
      <c r="V245" s="104"/>
      <c r="W245" s="111"/>
      <c r="X245" s="137"/>
      <c r="Y245" s="137"/>
      <c r="Z245" s="137"/>
      <c r="AA245" s="137"/>
      <c r="AD245" s="21"/>
      <c r="AE245" s="21"/>
      <c r="AF245" s="21"/>
      <c r="AG245" s="21"/>
    </row>
    <row r="246" spans="4:33" s="23" customFormat="1" hidden="1" x14ac:dyDescent="0.25">
      <c r="D246" s="33"/>
      <c r="F246" s="21"/>
      <c r="G246" s="21"/>
      <c r="H246" s="21"/>
      <c r="I246" s="104"/>
      <c r="J246" s="104"/>
      <c r="K246" s="104"/>
      <c r="L246" s="104"/>
      <c r="M246" s="111"/>
      <c r="N246" s="21"/>
      <c r="O246" s="21"/>
      <c r="P246" s="21"/>
      <c r="Q246" s="21"/>
      <c r="R246" s="125"/>
      <c r="S246" s="104"/>
      <c r="T246" s="104"/>
      <c r="U246" s="104"/>
      <c r="V246" s="104"/>
      <c r="W246" s="111"/>
      <c r="X246" s="137"/>
      <c r="Y246" s="137"/>
      <c r="Z246" s="137"/>
      <c r="AA246" s="137"/>
      <c r="AD246" s="21"/>
      <c r="AE246" s="21"/>
      <c r="AF246" s="21"/>
      <c r="AG246" s="21"/>
    </row>
    <row r="247" spans="4:33" s="23" customFormat="1" hidden="1" x14ac:dyDescent="0.25">
      <c r="D247" s="33"/>
      <c r="F247" s="21"/>
      <c r="G247" s="21"/>
      <c r="H247" s="21"/>
      <c r="I247" s="104"/>
      <c r="J247" s="104"/>
      <c r="K247" s="104"/>
      <c r="L247" s="104"/>
      <c r="M247" s="111"/>
      <c r="N247" s="21"/>
      <c r="O247" s="21"/>
      <c r="P247" s="21"/>
      <c r="Q247" s="21"/>
      <c r="R247" s="125"/>
      <c r="S247" s="104"/>
      <c r="T247" s="104"/>
      <c r="U247" s="104"/>
      <c r="V247" s="104"/>
      <c r="W247" s="111"/>
      <c r="X247" s="137"/>
      <c r="Y247" s="137"/>
      <c r="Z247" s="137"/>
      <c r="AA247" s="137"/>
      <c r="AD247" s="21"/>
      <c r="AE247" s="21"/>
      <c r="AF247" s="21"/>
      <c r="AG247" s="21"/>
    </row>
    <row r="248" spans="4:33" s="23" customFormat="1" hidden="1" x14ac:dyDescent="0.25">
      <c r="D248" s="33"/>
      <c r="F248" s="21"/>
      <c r="G248" s="21"/>
      <c r="H248" s="21"/>
      <c r="I248" s="104"/>
      <c r="J248" s="104"/>
      <c r="K248" s="104"/>
      <c r="L248" s="104"/>
      <c r="M248" s="111"/>
      <c r="N248" s="21"/>
      <c r="O248" s="21"/>
      <c r="P248" s="21"/>
      <c r="Q248" s="21"/>
      <c r="R248" s="125"/>
      <c r="S248" s="104"/>
      <c r="T248" s="104"/>
      <c r="U248" s="104"/>
      <c r="V248" s="104"/>
      <c r="W248" s="111"/>
      <c r="X248" s="137"/>
      <c r="Y248" s="137"/>
      <c r="Z248" s="137"/>
      <c r="AA248" s="137"/>
      <c r="AD248" s="21"/>
      <c r="AE248" s="21"/>
      <c r="AF248" s="21"/>
      <c r="AG248" s="21"/>
    </row>
    <row r="249" spans="4:33" s="23" customFormat="1" hidden="1" x14ac:dyDescent="0.25">
      <c r="D249" s="33"/>
      <c r="F249" s="21"/>
      <c r="G249" s="21"/>
      <c r="H249" s="21"/>
      <c r="I249" s="104"/>
      <c r="J249" s="104"/>
      <c r="K249" s="104"/>
      <c r="L249" s="104"/>
      <c r="M249" s="111"/>
      <c r="N249" s="21"/>
      <c r="O249" s="21"/>
      <c r="P249" s="21"/>
      <c r="Q249" s="21"/>
      <c r="R249" s="125"/>
      <c r="S249" s="104"/>
      <c r="T249" s="104"/>
      <c r="U249" s="104"/>
      <c r="V249" s="104"/>
      <c r="W249" s="111"/>
      <c r="X249" s="137"/>
      <c r="Y249" s="137"/>
      <c r="Z249" s="137"/>
      <c r="AA249" s="137"/>
      <c r="AD249" s="21"/>
      <c r="AE249" s="21"/>
      <c r="AF249" s="21"/>
      <c r="AG249" s="21"/>
    </row>
    <row r="250" spans="4:33" s="23" customFormat="1" hidden="1" x14ac:dyDescent="0.25">
      <c r="D250" s="33"/>
      <c r="F250" s="21"/>
      <c r="G250" s="21"/>
      <c r="H250" s="21"/>
      <c r="I250" s="104"/>
      <c r="J250" s="104"/>
      <c r="K250" s="104"/>
      <c r="L250" s="104"/>
      <c r="M250" s="111"/>
      <c r="N250" s="21"/>
      <c r="O250" s="21"/>
      <c r="P250" s="21"/>
      <c r="Q250" s="21"/>
      <c r="R250" s="125"/>
      <c r="S250" s="104"/>
      <c r="T250" s="104"/>
      <c r="U250" s="104"/>
      <c r="V250" s="104"/>
      <c r="W250" s="111"/>
      <c r="X250" s="137"/>
      <c r="Y250" s="137"/>
      <c r="Z250" s="137"/>
      <c r="AA250" s="137"/>
      <c r="AD250" s="21"/>
      <c r="AE250" s="21"/>
      <c r="AF250" s="21"/>
      <c r="AG250" s="21"/>
    </row>
    <row r="251" spans="4:33" s="23" customFormat="1" hidden="1" x14ac:dyDescent="0.25">
      <c r="D251" s="33"/>
      <c r="F251" s="21"/>
      <c r="G251" s="21"/>
      <c r="H251" s="21"/>
      <c r="I251" s="104"/>
      <c r="J251" s="104"/>
      <c r="K251" s="104"/>
      <c r="L251" s="104"/>
      <c r="M251" s="111"/>
      <c r="N251" s="21"/>
      <c r="O251" s="21"/>
      <c r="P251" s="21"/>
      <c r="Q251" s="21"/>
      <c r="R251" s="125"/>
      <c r="S251" s="104"/>
      <c r="T251" s="104"/>
      <c r="U251" s="104"/>
      <c r="V251" s="104"/>
      <c r="W251" s="111"/>
      <c r="X251" s="137"/>
      <c r="Y251" s="137"/>
      <c r="Z251" s="137"/>
      <c r="AA251" s="137"/>
      <c r="AD251" s="21"/>
      <c r="AE251" s="21"/>
      <c r="AF251" s="21"/>
      <c r="AG251" s="21"/>
    </row>
    <row r="252" spans="4:33" s="23" customFormat="1" hidden="1" x14ac:dyDescent="0.25">
      <c r="D252" s="33"/>
      <c r="F252" s="21"/>
      <c r="G252" s="21"/>
      <c r="H252" s="21"/>
      <c r="I252" s="104"/>
      <c r="J252" s="104"/>
      <c r="K252" s="104"/>
      <c r="L252" s="104"/>
      <c r="M252" s="111"/>
      <c r="N252" s="21"/>
      <c r="O252" s="21"/>
      <c r="P252" s="21"/>
      <c r="Q252" s="21"/>
      <c r="R252" s="125"/>
      <c r="S252" s="104"/>
      <c r="T252" s="104"/>
      <c r="U252" s="104"/>
      <c r="V252" s="104"/>
      <c r="W252" s="111"/>
      <c r="X252" s="137"/>
      <c r="Y252" s="137"/>
      <c r="Z252" s="137"/>
      <c r="AA252" s="137"/>
      <c r="AD252" s="21"/>
      <c r="AE252" s="21"/>
      <c r="AF252" s="21"/>
      <c r="AG252" s="21"/>
    </row>
    <row r="253" spans="4:33" s="23" customFormat="1" hidden="1" x14ac:dyDescent="0.25">
      <c r="D253" s="33"/>
      <c r="F253" s="21"/>
      <c r="G253" s="21"/>
      <c r="H253" s="21"/>
      <c r="I253" s="104"/>
      <c r="J253" s="104"/>
      <c r="K253" s="104"/>
      <c r="L253" s="104"/>
      <c r="M253" s="111"/>
      <c r="N253" s="21"/>
      <c r="O253" s="21"/>
      <c r="P253" s="21"/>
      <c r="Q253" s="21"/>
      <c r="R253" s="125"/>
      <c r="S253" s="104"/>
      <c r="T253" s="104"/>
      <c r="U253" s="104"/>
      <c r="V253" s="104"/>
      <c r="W253" s="111"/>
      <c r="X253" s="137"/>
      <c r="Y253" s="137"/>
      <c r="Z253" s="137"/>
      <c r="AA253" s="137"/>
      <c r="AD253" s="21"/>
      <c r="AE253" s="21"/>
      <c r="AF253" s="21"/>
      <c r="AG253" s="21"/>
    </row>
    <row r="254" spans="4:33" s="23" customFormat="1" hidden="1" x14ac:dyDescent="0.25">
      <c r="D254" s="33"/>
      <c r="F254" s="21"/>
      <c r="G254" s="21"/>
      <c r="H254" s="21"/>
      <c r="I254" s="104"/>
      <c r="J254" s="104"/>
      <c r="K254" s="104"/>
      <c r="L254" s="104"/>
      <c r="M254" s="111"/>
      <c r="N254" s="21"/>
      <c r="O254" s="21"/>
      <c r="P254" s="21"/>
      <c r="Q254" s="21"/>
      <c r="R254" s="125"/>
      <c r="S254" s="104"/>
      <c r="T254" s="104"/>
      <c r="U254" s="104"/>
      <c r="V254" s="104"/>
      <c r="W254" s="111"/>
      <c r="X254" s="137"/>
      <c r="Y254" s="137"/>
      <c r="Z254" s="137"/>
      <c r="AA254" s="137"/>
      <c r="AD254" s="21"/>
      <c r="AE254" s="21"/>
      <c r="AF254" s="21"/>
      <c r="AG254" s="21"/>
    </row>
    <row r="255" spans="4:33" s="23" customFormat="1" hidden="1" x14ac:dyDescent="0.25">
      <c r="D255" s="33"/>
      <c r="F255" s="21"/>
      <c r="G255" s="21"/>
      <c r="H255" s="21"/>
      <c r="I255" s="104"/>
      <c r="J255" s="104"/>
      <c r="K255" s="104"/>
      <c r="L255" s="104"/>
      <c r="M255" s="111"/>
      <c r="N255" s="21"/>
      <c r="O255" s="21"/>
      <c r="P255" s="21"/>
      <c r="Q255" s="21"/>
      <c r="R255" s="125"/>
      <c r="S255" s="104"/>
      <c r="T255" s="104"/>
      <c r="U255" s="104"/>
      <c r="V255" s="104"/>
      <c r="W255" s="111"/>
      <c r="X255" s="137"/>
      <c r="Y255" s="137"/>
      <c r="Z255" s="137"/>
      <c r="AA255" s="137"/>
      <c r="AD255" s="21"/>
      <c r="AE255" s="21"/>
      <c r="AF255" s="21"/>
      <c r="AG255" s="21"/>
    </row>
    <row r="256" spans="4:33" s="23" customFormat="1" hidden="1" x14ac:dyDescent="0.25">
      <c r="D256" s="33"/>
      <c r="F256" s="21"/>
      <c r="G256" s="21"/>
      <c r="H256" s="21"/>
      <c r="I256" s="104"/>
      <c r="J256" s="104"/>
      <c r="K256" s="104"/>
      <c r="L256" s="104"/>
      <c r="M256" s="111"/>
      <c r="N256" s="21"/>
      <c r="O256" s="21"/>
      <c r="P256" s="21"/>
      <c r="Q256" s="21"/>
      <c r="R256" s="125"/>
      <c r="S256" s="104"/>
      <c r="T256" s="104"/>
      <c r="U256" s="104"/>
      <c r="V256" s="104"/>
      <c r="W256" s="111"/>
      <c r="X256" s="137"/>
      <c r="Y256" s="137"/>
      <c r="Z256" s="137"/>
      <c r="AA256" s="137"/>
      <c r="AD256" s="21"/>
      <c r="AE256" s="21"/>
      <c r="AF256" s="21"/>
      <c r="AG256" s="21"/>
    </row>
    <row r="257" spans="4:33" s="23" customFormat="1" hidden="1" x14ac:dyDescent="0.25">
      <c r="D257" s="33"/>
      <c r="F257" s="21"/>
      <c r="G257" s="21"/>
      <c r="H257" s="21"/>
      <c r="I257" s="104"/>
      <c r="J257" s="104"/>
      <c r="K257" s="104"/>
      <c r="L257" s="104"/>
      <c r="M257" s="111"/>
      <c r="N257" s="21"/>
      <c r="O257" s="21"/>
      <c r="P257" s="21"/>
      <c r="Q257" s="21"/>
      <c r="R257" s="125"/>
      <c r="S257" s="104"/>
      <c r="T257" s="104"/>
      <c r="U257" s="104"/>
      <c r="V257" s="104"/>
      <c r="W257" s="111"/>
      <c r="X257" s="137"/>
      <c r="Y257" s="137"/>
      <c r="Z257" s="137"/>
      <c r="AA257" s="137"/>
      <c r="AD257" s="21"/>
      <c r="AE257" s="21"/>
      <c r="AF257" s="21"/>
      <c r="AG257" s="21"/>
    </row>
    <row r="258" spans="4:33" s="23" customFormat="1" hidden="1" x14ac:dyDescent="0.25">
      <c r="D258" s="33"/>
      <c r="F258" s="21"/>
      <c r="G258" s="21"/>
      <c r="H258" s="21"/>
      <c r="I258" s="104"/>
      <c r="J258" s="104"/>
      <c r="K258" s="104"/>
      <c r="L258" s="104"/>
      <c r="M258" s="111"/>
      <c r="N258" s="21"/>
      <c r="O258" s="21"/>
      <c r="P258" s="21"/>
      <c r="Q258" s="21"/>
      <c r="R258" s="125"/>
      <c r="S258" s="104"/>
      <c r="T258" s="104"/>
      <c r="U258" s="104"/>
      <c r="V258" s="104"/>
      <c r="W258" s="111"/>
      <c r="X258" s="137"/>
      <c r="Y258" s="137"/>
      <c r="Z258" s="137"/>
      <c r="AA258" s="137"/>
      <c r="AD258" s="21"/>
      <c r="AE258" s="21"/>
      <c r="AF258" s="21"/>
      <c r="AG258" s="21"/>
    </row>
    <row r="259" spans="4:33" s="23" customFormat="1" hidden="1" x14ac:dyDescent="0.25">
      <c r="D259" s="33"/>
      <c r="F259" s="21"/>
      <c r="G259" s="21"/>
      <c r="H259" s="21"/>
      <c r="I259" s="104"/>
      <c r="J259" s="104"/>
      <c r="K259" s="104"/>
      <c r="L259" s="104"/>
      <c r="M259" s="111"/>
      <c r="N259" s="21"/>
      <c r="O259" s="21"/>
      <c r="P259" s="21"/>
      <c r="Q259" s="21"/>
      <c r="R259" s="125"/>
      <c r="S259" s="104"/>
      <c r="T259" s="104"/>
      <c r="U259" s="104"/>
      <c r="V259" s="104"/>
      <c r="W259" s="111"/>
      <c r="X259" s="137"/>
      <c r="Y259" s="137"/>
      <c r="Z259" s="137"/>
      <c r="AA259" s="137"/>
      <c r="AD259" s="21"/>
      <c r="AE259" s="21"/>
      <c r="AF259" s="21"/>
      <c r="AG259" s="21"/>
    </row>
    <row r="260" spans="4:33" s="23" customFormat="1" hidden="1" x14ac:dyDescent="0.25">
      <c r="D260" s="33"/>
      <c r="F260" s="21"/>
      <c r="G260" s="21"/>
      <c r="H260" s="21"/>
      <c r="I260" s="104"/>
      <c r="J260" s="104"/>
      <c r="K260" s="104"/>
      <c r="L260" s="104"/>
      <c r="M260" s="111"/>
      <c r="N260" s="21"/>
      <c r="O260" s="21"/>
      <c r="P260" s="21"/>
      <c r="Q260" s="21"/>
      <c r="R260" s="125"/>
      <c r="S260" s="104"/>
      <c r="T260" s="104"/>
      <c r="U260" s="104"/>
      <c r="V260" s="104"/>
      <c r="W260" s="111"/>
      <c r="X260" s="137"/>
      <c r="Y260" s="137"/>
      <c r="Z260" s="137"/>
      <c r="AA260" s="137"/>
      <c r="AD260" s="21"/>
      <c r="AE260" s="21"/>
      <c r="AF260" s="21"/>
      <c r="AG260" s="21"/>
    </row>
    <row r="261" spans="4:33" s="23" customFormat="1" hidden="1" x14ac:dyDescent="0.25">
      <c r="D261" s="33"/>
      <c r="F261" s="21"/>
      <c r="G261" s="21"/>
      <c r="H261" s="21"/>
      <c r="I261" s="104"/>
      <c r="J261" s="104"/>
      <c r="K261" s="104"/>
      <c r="L261" s="104"/>
      <c r="M261" s="111"/>
      <c r="N261" s="21"/>
      <c r="O261" s="21"/>
      <c r="P261" s="21"/>
      <c r="Q261" s="21"/>
      <c r="R261" s="125"/>
      <c r="S261" s="104"/>
      <c r="T261" s="104"/>
      <c r="U261" s="104"/>
      <c r="V261" s="104"/>
      <c r="W261" s="111"/>
      <c r="X261" s="137"/>
      <c r="Y261" s="137"/>
      <c r="Z261" s="137"/>
      <c r="AA261" s="137"/>
      <c r="AD261" s="21"/>
      <c r="AE261" s="21"/>
      <c r="AF261" s="21"/>
      <c r="AG261" s="21"/>
    </row>
    <row r="262" spans="4:33" s="23" customFormat="1" hidden="1" x14ac:dyDescent="0.25">
      <c r="D262" s="33"/>
      <c r="F262" s="21"/>
      <c r="G262" s="21"/>
      <c r="H262" s="21"/>
      <c r="I262" s="104"/>
      <c r="J262" s="104"/>
      <c r="K262" s="104"/>
      <c r="L262" s="104"/>
      <c r="M262" s="111"/>
      <c r="N262" s="21"/>
      <c r="O262" s="21"/>
      <c r="P262" s="21"/>
      <c r="Q262" s="21"/>
      <c r="R262" s="125"/>
      <c r="S262" s="104"/>
      <c r="T262" s="104"/>
      <c r="U262" s="104"/>
      <c r="V262" s="104"/>
      <c r="W262" s="111"/>
      <c r="X262" s="137"/>
      <c r="Y262" s="137"/>
      <c r="Z262" s="137"/>
      <c r="AA262" s="137"/>
      <c r="AD262" s="21"/>
      <c r="AE262" s="21"/>
      <c r="AF262" s="21"/>
      <c r="AG262" s="21"/>
    </row>
    <row r="263" spans="4:33" s="23" customFormat="1" hidden="1" x14ac:dyDescent="0.25">
      <c r="D263" s="33"/>
      <c r="F263" s="21"/>
      <c r="G263" s="21"/>
      <c r="H263" s="21"/>
      <c r="I263" s="104"/>
      <c r="J263" s="104"/>
      <c r="K263" s="104"/>
      <c r="L263" s="104"/>
      <c r="M263" s="111"/>
      <c r="N263" s="21"/>
      <c r="O263" s="21"/>
      <c r="P263" s="21"/>
      <c r="Q263" s="21"/>
      <c r="R263" s="125"/>
      <c r="S263" s="104"/>
      <c r="T263" s="104"/>
      <c r="U263" s="104"/>
      <c r="V263" s="104"/>
      <c r="W263" s="111"/>
      <c r="X263" s="137"/>
      <c r="Y263" s="137"/>
      <c r="Z263" s="137"/>
      <c r="AA263" s="137"/>
      <c r="AD263" s="21"/>
      <c r="AE263" s="21"/>
      <c r="AF263" s="21"/>
      <c r="AG263" s="21"/>
    </row>
    <row r="264" spans="4:33" s="23" customFormat="1" hidden="1" x14ac:dyDescent="0.25">
      <c r="D264" s="33"/>
      <c r="F264" s="21"/>
      <c r="G264" s="21"/>
      <c r="H264" s="21"/>
      <c r="I264" s="104"/>
      <c r="J264" s="104"/>
      <c r="K264" s="104"/>
      <c r="L264" s="104"/>
      <c r="M264" s="111"/>
      <c r="N264" s="21"/>
      <c r="O264" s="21"/>
      <c r="P264" s="21"/>
      <c r="Q264" s="21"/>
      <c r="R264" s="125"/>
      <c r="S264" s="104"/>
      <c r="T264" s="104"/>
      <c r="U264" s="104"/>
      <c r="V264" s="104"/>
      <c r="W264" s="111"/>
      <c r="X264" s="137"/>
      <c r="Y264" s="137"/>
      <c r="Z264" s="137"/>
      <c r="AA264" s="137"/>
      <c r="AD264" s="21"/>
      <c r="AE264" s="21"/>
      <c r="AF264" s="21"/>
      <c r="AG264" s="21"/>
    </row>
    <row r="265" spans="4:33" s="23" customFormat="1" hidden="1" x14ac:dyDescent="0.25">
      <c r="D265" s="33"/>
      <c r="F265" s="21"/>
      <c r="G265" s="21"/>
      <c r="H265" s="21"/>
      <c r="I265" s="104"/>
      <c r="J265" s="104"/>
      <c r="K265" s="104"/>
      <c r="L265" s="104"/>
      <c r="M265" s="111"/>
      <c r="N265" s="21"/>
      <c r="O265" s="21"/>
      <c r="P265" s="21"/>
      <c r="Q265" s="21"/>
      <c r="R265" s="125"/>
      <c r="S265" s="104"/>
      <c r="T265" s="104"/>
      <c r="U265" s="104"/>
      <c r="V265" s="104"/>
      <c r="W265" s="111"/>
      <c r="X265" s="137"/>
      <c r="Y265" s="137"/>
      <c r="Z265" s="137"/>
      <c r="AA265" s="137"/>
      <c r="AD265" s="21"/>
      <c r="AE265" s="21"/>
      <c r="AF265" s="21"/>
      <c r="AG265" s="21"/>
    </row>
    <row r="266" spans="4:33" s="23" customFormat="1" hidden="1" x14ac:dyDescent="0.25">
      <c r="D266" s="33"/>
      <c r="F266" s="21"/>
      <c r="G266" s="21"/>
      <c r="H266" s="21"/>
      <c r="I266" s="104"/>
      <c r="J266" s="104"/>
      <c r="K266" s="104"/>
      <c r="L266" s="104"/>
      <c r="M266" s="111"/>
      <c r="N266" s="21"/>
      <c r="O266" s="21"/>
      <c r="P266" s="21"/>
      <c r="Q266" s="21"/>
      <c r="R266" s="125"/>
      <c r="S266" s="104"/>
      <c r="T266" s="104"/>
      <c r="U266" s="104"/>
      <c r="V266" s="104"/>
      <c r="W266" s="111"/>
      <c r="X266" s="137"/>
      <c r="Y266" s="137"/>
      <c r="Z266" s="137"/>
      <c r="AA266" s="137"/>
      <c r="AD266" s="21"/>
      <c r="AE266" s="21"/>
      <c r="AF266" s="21"/>
      <c r="AG266" s="21"/>
    </row>
    <row r="267" spans="4:33" s="23" customFormat="1" hidden="1" x14ac:dyDescent="0.25">
      <c r="D267" s="33"/>
      <c r="F267" s="21"/>
      <c r="G267" s="21"/>
      <c r="H267" s="21"/>
      <c r="I267" s="104"/>
      <c r="J267" s="104"/>
      <c r="K267" s="104"/>
      <c r="L267" s="104"/>
      <c r="M267" s="111"/>
      <c r="N267" s="21"/>
      <c r="O267" s="21"/>
      <c r="P267" s="21"/>
      <c r="Q267" s="21"/>
      <c r="R267" s="125"/>
      <c r="S267" s="104"/>
      <c r="T267" s="104"/>
      <c r="U267" s="104"/>
      <c r="V267" s="104"/>
      <c r="W267" s="111"/>
      <c r="X267" s="137"/>
      <c r="Y267" s="137"/>
      <c r="Z267" s="137"/>
      <c r="AA267" s="137"/>
      <c r="AD267" s="21"/>
      <c r="AE267" s="21"/>
      <c r="AF267" s="21"/>
      <c r="AG267" s="21"/>
    </row>
    <row r="268" spans="4:33" s="23" customFormat="1" hidden="1" x14ac:dyDescent="0.25">
      <c r="D268" s="33"/>
      <c r="F268" s="21"/>
      <c r="G268" s="21"/>
      <c r="H268" s="21"/>
      <c r="I268" s="104"/>
      <c r="J268" s="104"/>
      <c r="K268" s="104"/>
      <c r="L268" s="104"/>
      <c r="M268" s="111"/>
      <c r="N268" s="21"/>
      <c r="O268" s="21"/>
      <c r="P268" s="21"/>
      <c r="Q268" s="21"/>
      <c r="R268" s="125"/>
      <c r="S268" s="104"/>
      <c r="T268" s="104"/>
      <c r="U268" s="104"/>
      <c r="V268" s="104"/>
      <c r="W268" s="111"/>
      <c r="X268" s="137"/>
      <c r="Y268" s="137"/>
      <c r="Z268" s="137"/>
      <c r="AA268" s="137"/>
      <c r="AD268" s="21"/>
      <c r="AE268" s="21"/>
      <c r="AF268" s="21"/>
      <c r="AG268" s="21"/>
    </row>
    <row r="269" spans="4:33" s="23" customFormat="1" hidden="1" x14ac:dyDescent="0.25">
      <c r="D269" s="33"/>
      <c r="F269" s="21"/>
      <c r="G269" s="21"/>
      <c r="H269" s="21"/>
      <c r="I269" s="104"/>
      <c r="J269" s="104"/>
      <c r="K269" s="104"/>
      <c r="L269" s="104"/>
      <c r="M269" s="111"/>
      <c r="N269" s="21"/>
      <c r="O269" s="21"/>
      <c r="P269" s="21"/>
      <c r="Q269" s="21"/>
      <c r="R269" s="125"/>
      <c r="S269" s="104"/>
      <c r="T269" s="104"/>
      <c r="U269" s="104"/>
      <c r="V269" s="104"/>
      <c r="W269" s="111"/>
      <c r="X269" s="137"/>
      <c r="Y269" s="137"/>
      <c r="Z269" s="137"/>
      <c r="AA269" s="137"/>
      <c r="AD269" s="21"/>
      <c r="AE269" s="21"/>
      <c r="AF269" s="21"/>
      <c r="AG269" s="21"/>
    </row>
    <row r="270" spans="4:33" s="23" customFormat="1" hidden="1" x14ac:dyDescent="0.25">
      <c r="D270" s="33"/>
      <c r="F270" s="21"/>
      <c r="G270" s="21"/>
      <c r="H270" s="21"/>
      <c r="I270" s="104"/>
      <c r="J270" s="104"/>
      <c r="K270" s="104"/>
      <c r="L270" s="104"/>
      <c r="M270" s="111"/>
      <c r="N270" s="21"/>
      <c r="O270" s="21"/>
      <c r="P270" s="21"/>
      <c r="Q270" s="21"/>
      <c r="R270" s="125"/>
      <c r="S270" s="104"/>
      <c r="T270" s="104"/>
      <c r="U270" s="104"/>
      <c r="V270" s="104"/>
      <c r="W270" s="111"/>
      <c r="X270" s="137"/>
      <c r="Y270" s="137"/>
      <c r="Z270" s="137"/>
      <c r="AA270" s="137"/>
      <c r="AD270" s="21"/>
      <c r="AE270" s="21"/>
      <c r="AF270" s="21"/>
      <c r="AG270" s="21"/>
    </row>
    <row r="271" spans="4:33" s="23" customFormat="1" hidden="1" x14ac:dyDescent="0.25">
      <c r="D271" s="33"/>
      <c r="F271" s="21"/>
      <c r="G271" s="21"/>
      <c r="H271" s="21"/>
      <c r="I271" s="104"/>
      <c r="J271" s="104"/>
      <c r="K271" s="104"/>
      <c r="L271" s="104"/>
      <c r="M271" s="111"/>
      <c r="N271" s="21"/>
      <c r="O271" s="21"/>
      <c r="P271" s="21"/>
      <c r="Q271" s="21"/>
      <c r="R271" s="125"/>
      <c r="S271" s="104"/>
      <c r="T271" s="104"/>
      <c r="U271" s="104"/>
      <c r="V271" s="104"/>
      <c r="W271" s="111"/>
      <c r="X271" s="137"/>
      <c r="Y271" s="137"/>
      <c r="Z271" s="137"/>
      <c r="AA271" s="137"/>
      <c r="AD271" s="21"/>
      <c r="AE271" s="21"/>
      <c r="AF271" s="21"/>
      <c r="AG271" s="21"/>
    </row>
    <row r="272" spans="4:33" s="23" customFormat="1" hidden="1" x14ac:dyDescent="0.25">
      <c r="D272" s="33"/>
      <c r="F272" s="21"/>
      <c r="G272" s="21"/>
      <c r="H272" s="21"/>
      <c r="I272" s="104"/>
      <c r="J272" s="104"/>
      <c r="K272" s="104"/>
      <c r="L272" s="104"/>
      <c r="M272" s="111"/>
      <c r="N272" s="21"/>
      <c r="O272" s="21"/>
      <c r="P272" s="21"/>
      <c r="Q272" s="21"/>
      <c r="R272" s="125"/>
      <c r="S272" s="104"/>
      <c r="T272" s="104"/>
      <c r="U272" s="104"/>
      <c r="V272" s="104"/>
      <c r="W272" s="111"/>
      <c r="X272" s="137"/>
      <c r="Y272" s="137"/>
      <c r="Z272" s="137"/>
      <c r="AA272" s="137"/>
      <c r="AD272" s="21"/>
      <c r="AE272" s="21"/>
      <c r="AF272" s="21"/>
      <c r="AG272" s="21"/>
    </row>
    <row r="273" spans="4:33" s="23" customFormat="1" hidden="1" x14ac:dyDescent="0.25">
      <c r="D273" s="33"/>
      <c r="F273" s="21"/>
      <c r="G273" s="21"/>
      <c r="H273" s="21"/>
      <c r="I273" s="104"/>
      <c r="J273" s="104"/>
      <c r="K273" s="104"/>
      <c r="L273" s="104"/>
      <c r="M273" s="111"/>
      <c r="N273" s="21"/>
      <c r="O273" s="21"/>
      <c r="P273" s="21"/>
      <c r="Q273" s="21"/>
      <c r="R273" s="125"/>
      <c r="S273" s="104"/>
      <c r="T273" s="104"/>
      <c r="U273" s="104"/>
      <c r="V273" s="104"/>
      <c r="W273" s="111"/>
      <c r="X273" s="137"/>
      <c r="Y273" s="137"/>
      <c r="Z273" s="137"/>
      <c r="AA273" s="137"/>
      <c r="AD273" s="21"/>
      <c r="AE273" s="21"/>
      <c r="AF273" s="21"/>
      <c r="AG273" s="21"/>
    </row>
    <row r="274" spans="4:33" s="23" customFormat="1" hidden="1" x14ac:dyDescent="0.25">
      <c r="D274" s="33"/>
      <c r="F274" s="21"/>
      <c r="G274" s="21"/>
      <c r="H274" s="21"/>
      <c r="I274" s="104"/>
      <c r="J274" s="104"/>
      <c r="K274" s="104"/>
      <c r="L274" s="104"/>
      <c r="M274" s="111"/>
      <c r="N274" s="21"/>
      <c r="O274" s="21"/>
      <c r="P274" s="21"/>
      <c r="Q274" s="21"/>
      <c r="R274" s="125"/>
      <c r="S274" s="104"/>
      <c r="T274" s="104"/>
      <c r="U274" s="104"/>
      <c r="V274" s="104"/>
      <c r="W274" s="111"/>
      <c r="X274" s="137"/>
      <c r="Y274" s="137"/>
      <c r="Z274" s="137"/>
      <c r="AA274" s="137"/>
      <c r="AD274" s="21"/>
      <c r="AE274" s="21"/>
      <c r="AF274" s="21"/>
      <c r="AG274" s="21"/>
    </row>
    <row r="275" spans="4:33" s="23" customFormat="1" hidden="1" x14ac:dyDescent="0.25">
      <c r="D275" s="33"/>
      <c r="F275" s="21"/>
      <c r="G275" s="21"/>
      <c r="H275" s="21"/>
      <c r="I275" s="104"/>
      <c r="J275" s="104"/>
      <c r="K275" s="104"/>
      <c r="L275" s="104"/>
      <c r="M275" s="111"/>
      <c r="N275" s="21"/>
      <c r="O275" s="21"/>
      <c r="P275" s="21"/>
      <c r="Q275" s="21"/>
      <c r="R275" s="125"/>
      <c r="S275" s="104"/>
      <c r="T275" s="104"/>
      <c r="U275" s="104"/>
      <c r="V275" s="104"/>
      <c r="W275" s="111"/>
      <c r="X275" s="137"/>
      <c r="Y275" s="137"/>
      <c r="Z275" s="137"/>
      <c r="AA275" s="137"/>
      <c r="AD275" s="21"/>
      <c r="AE275" s="21"/>
      <c r="AF275" s="21"/>
      <c r="AG275" s="21"/>
    </row>
    <row r="276" spans="4:33" s="23" customFormat="1" hidden="1" x14ac:dyDescent="0.25">
      <c r="D276" s="33"/>
      <c r="F276" s="21"/>
      <c r="G276" s="21"/>
      <c r="H276" s="21"/>
      <c r="I276" s="104"/>
      <c r="J276" s="104"/>
      <c r="K276" s="104"/>
      <c r="L276" s="104"/>
      <c r="M276" s="111"/>
      <c r="N276" s="21"/>
      <c r="O276" s="21"/>
      <c r="P276" s="21"/>
      <c r="Q276" s="21"/>
      <c r="R276" s="125"/>
      <c r="S276" s="104"/>
      <c r="T276" s="104"/>
      <c r="U276" s="104"/>
      <c r="V276" s="104"/>
      <c r="W276" s="111"/>
      <c r="X276" s="137"/>
      <c r="Y276" s="137"/>
      <c r="Z276" s="137"/>
      <c r="AA276" s="137"/>
      <c r="AD276" s="21"/>
      <c r="AE276" s="21"/>
      <c r="AF276" s="21"/>
      <c r="AG276" s="21"/>
    </row>
    <row r="277" spans="4:33" s="23" customFormat="1" hidden="1" x14ac:dyDescent="0.25">
      <c r="D277" s="33"/>
      <c r="F277" s="21"/>
      <c r="G277" s="21"/>
      <c r="H277" s="21"/>
      <c r="I277" s="104"/>
      <c r="J277" s="104"/>
      <c r="K277" s="104"/>
      <c r="L277" s="104"/>
      <c r="M277" s="111"/>
      <c r="N277" s="21"/>
      <c r="O277" s="21"/>
      <c r="P277" s="21"/>
      <c r="Q277" s="21"/>
      <c r="R277" s="125"/>
      <c r="S277" s="104"/>
      <c r="T277" s="104"/>
      <c r="U277" s="104"/>
      <c r="V277" s="104"/>
      <c r="W277" s="111"/>
      <c r="X277" s="137"/>
      <c r="Y277" s="137"/>
      <c r="Z277" s="137"/>
      <c r="AA277" s="137"/>
      <c r="AD277" s="21"/>
      <c r="AE277" s="21"/>
      <c r="AF277" s="21"/>
      <c r="AG277" s="21"/>
    </row>
    <row r="278" spans="4:33" s="23" customFormat="1" hidden="1" x14ac:dyDescent="0.25">
      <c r="D278" s="33"/>
      <c r="F278" s="21"/>
      <c r="G278" s="21"/>
      <c r="H278" s="21"/>
      <c r="I278" s="104"/>
      <c r="J278" s="104"/>
      <c r="K278" s="104"/>
      <c r="L278" s="104"/>
      <c r="M278" s="111"/>
      <c r="N278" s="21"/>
      <c r="O278" s="21"/>
      <c r="P278" s="21"/>
      <c r="Q278" s="21"/>
      <c r="R278" s="125"/>
      <c r="S278" s="104"/>
      <c r="T278" s="104"/>
      <c r="U278" s="104"/>
      <c r="V278" s="104"/>
      <c r="W278" s="111"/>
      <c r="X278" s="137"/>
      <c r="Y278" s="137"/>
      <c r="Z278" s="137"/>
      <c r="AA278" s="137"/>
      <c r="AD278" s="21"/>
      <c r="AE278" s="21"/>
      <c r="AF278" s="21"/>
      <c r="AG278" s="21"/>
    </row>
    <row r="279" spans="4:33" s="23" customFormat="1" hidden="1" x14ac:dyDescent="0.25">
      <c r="D279" s="33"/>
      <c r="F279" s="21"/>
      <c r="G279" s="21"/>
      <c r="H279" s="21"/>
      <c r="I279" s="104"/>
      <c r="J279" s="104"/>
      <c r="K279" s="104"/>
      <c r="L279" s="104"/>
      <c r="M279" s="111"/>
      <c r="N279" s="21"/>
      <c r="O279" s="21"/>
      <c r="P279" s="21"/>
      <c r="Q279" s="21"/>
      <c r="R279" s="125"/>
      <c r="S279" s="104"/>
      <c r="T279" s="104"/>
      <c r="U279" s="104"/>
      <c r="V279" s="104"/>
      <c r="W279" s="111"/>
      <c r="X279" s="137"/>
      <c r="Y279" s="137"/>
      <c r="Z279" s="137"/>
      <c r="AA279" s="137"/>
      <c r="AD279" s="21"/>
      <c r="AE279" s="21"/>
      <c r="AF279" s="21"/>
      <c r="AG279" s="21"/>
    </row>
    <row r="280" spans="4:33" s="23" customFormat="1" hidden="1" x14ac:dyDescent="0.25">
      <c r="D280" s="33"/>
      <c r="F280" s="21"/>
      <c r="G280" s="21"/>
      <c r="H280" s="21"/>
      <c r="I280" s="104"/>
      <c r="J280" s="104"/>
      <c r="K280" s="104"/>
      <c r="L280" s="104"/>
      <c r="M280" s="111"/>
      <c r="N280" s="21"/>
      <c r="O280" s="21"/>
      <c r="P280" s="21"/>
      <c r="Q280" s="21"/>
      <c r="R280" s="125"/>
      <c r="S280" s="104"/>
      <c r="T280" s="104"/>
      <c r="U280" s="104"/>
      <c r="V280" s="104"/>
      <c r="W280" s="111"/>
      <c r="X280" s="137"/>
      <c r="Y280" s="137"/>
      <c r="Z280" s="137"/>
      <c r="AA280" s="137"/>
      <c r="AD280" s="21"/>
      <c r="AE280" s="21"/>
      <c r="AF280" s="21"/>
      <c r="AG280" s="21"/>
    </row>
    <row r="281" spans="4:33" s="23" customFormat="1" hidden="1" x14ac:dyDescent="0.25">
      <c r="D281" s="33"/>
      <c r="F281" s="21"/>
      <c r="G281" s="21"/>
      <c r="H281" s="21"/>
      <c r="I281" s="104"/>
      <c r="J281" s="104"/>
      <c r="K281" s="104"/>
      <c r="L281" s="104"/>
      <c r="M281" s="111"/>
      <c r="N281" s="21"/>
      <c r="O281" s="21"/>
      <c r="P281" s="21"/>
      <c r="Q281" s="21"/>
      <c r="R281" s="125"/>
      <c r="S281" s="104"/>
      <c r="T281" s="104"/>
      <c r="U281" s="104"/>
      <c r="V281" s="104"/>
      <c r="W281" s="111"/>
      <c r="X281" s="137"/>
      <c r="Y281" s="137"/>
      <c r="Z281" s="137"/>
      <c r="AA281" s="137"/>
      <c r="AD281" s="21"/>
      <c r="AE281" s="21"/>
      <c r="AF281" s="21"/>
      <c r="AG281" s="21"/>
    </row>
    <row r="282" spans="4:33" s="23" customFormat="1" hidden="1" x14ac:dyDescent="0.25">
      <c r="D282" s="33"/>
      <c r="F282" s="21"/>
      <c r="G282" s="21"/>
      <c r="H282" s="21"/>
      <c r="I282" s="104"/>
      <c r="J282" s="104"/>
      <c r="K282" s="104"/>
      <c r="L282" s="104"/>
      <c r="M282" s="111"/>
      <c r="N282" s="21"/>
      <c r="O282" s="21"/>
      <c r="P282" s="21"/>
      <c r="Q282" s="21"/>
      <c r="R282" s="125"/>
      <c r="S282" s="104"/>
      <c r="T282" s="104"/>
      <c r="U282" s="104"/>
      <c r="V282" s="104"/>
      <c r="W282" s="111"/>
      <c r="X282" s="137"/>
      <c r="Y282" s="137"/>
      <c r="Z282" s="137"/>
      <c r="AA282" s="137"/>
      <c r="AD282" s="21"/>
      <c r="AE282" s="21"/>
      <c r="AF282" s="21"/>
      <c r="AG282" s="21"/>
    </row>
    <row r="283" spans="4:33" s="23" customFormat="1" hidden="1" x14ac:dyDescent="0.25">
      <c r="D283" s="33"/>
      <c r="F283" s="21"/>
      <c r="G283" s="21"/>
      <c r="H283" s="21"/>
      <c r="I283" s="104"/>
      <c r="J283" s="104"/>
      <c r="K283" s="104"/>
      <c r="L283" s="104"/>
      <c r="M283" s="111"/>
      <c r="N283" s="21"/>
      <c r="O283" s="21"/>
      <c r="P283" s="21"/>
      <c r="Q283" s="21"/>
      <c r="R283" s="125"/>
      <c r="S283" s="104"/>
      <c r="T283" s="104"/>
      <c r="U283" s="104"/>
      <c r="V283" s="104"/>
      <c r="W283" s="111"/>
      <c r="X283" s="137"/>
      <c r="Y283" s="137"/>
      <c r="Z283" s="137"/>
      <c r="AA283" s="137"/>
      <c r="AD283" s="21"/>
      <c r="AE283" s="21"/>
      <c r="AF283" s="21"/>
      <c r="AG283" s="21"/>
    </row>
    <row r="284" spans="4:33" s="23" customFormat="1" hidden="1" x14ac:dyDescent="0.25">
      <c r="D284" s="33"/>
      <c r="F284" s="21"/>
      <c r="G284" s="21"/>
      <c r="H284" s="21"/>
      <c r="I284" s="104"/>
      <c r="J284" s="104"/>
      <c r="K284" s="104"/>
      <c r="L284" s="104"/>
      <c r="M284" s="111"/>
      <c r="N284" s="21"/>
      <c r="O284" s="21"/>
      <c r="P284" s="21"/>
      <c r="Q284" s="21"/>
      <c r="R284" s="125"/>
      <c r="S284" s="104"/>
      <c r="T284" s="104"/>
      <c r="U284" s="104"/>
      <c r="V284" s="104"/>
      <c r="W284" s="111"/>
      <c r="X284" s="137"/>
      <c r="Y284" s="137"/>
      <c r="Z284" s="137"/>
      <c r="AA284" s="137"/>
      <c r="AD284" s="21"/>
      <c r="AE284" s="21"/>
      <c r="AF284" s="21"/>
      <c r="AG284" s="21"/>
    </row>
    <row r="285" spans="4:33" s="23" customFormat="1" hidden="1" x14ac:dyDescent="0.25">
      <c r="D285" s="33"/>
      <c r="F285" s="21"/>
      <c r="G285" s="21"/>
      <c r="H285" s="21"/>
      <c r="I285" s="104"/>
      <c r="J285" s="104"/>
      <c r="K285" s="104"/>
      <c r="L285" s="104"/>
      <c r="M285" s="111"/>
      <c r="N285" s="21"/>
      <c r="O285" s="21"/>
      <c r="P285" s="21"/>
      <c r="Q285" s="21"/>
      <c r="R285" s="125"/>
      <c r="S285" s="104"/>
      <c r="T285" s="104"/>
      <c r="U285" s="104"/>
      <c r="V285" s="104"/>
      <c r="W285" s="111"/>
      <c r="X285" s="137"/>
      <c r="Y285" s="137"/>
      <c r="Z285" s="137"/>
      <c r="AA285" s="137"/>
      <c r="AD285" s="21"/>
      <c r="AE285" s="21"/>
      <c r="AF285" s="21"/>
      <c r="AG285" s="21"/>
    </row>
    <row r="286" spans="4:33" s="23" customFormat="1" hidden="1" x14ac:dyDescent="0.25">
      <c r="D286" s="33"/>
      <c r="F286" s="21"/>
      <c r="G286" s="21"/>
      <c r="H286" s="21"/>
      <c r="I286" s="104"/>
      <c r="J286" s="104"/>
      <c r="K286" s="104"/>
      <c r="L286" s="104"/>
      <c r="M286" s="111"/>
      <c r="N286" s="21"/>
      <c r="O286" s="21"/>
      <c r="P286" s="21"/>
      <c r="Q286" s="21"/>
      <c r="R286" s="125"/>
      <c r="S286" s="104"/>
      <c r="T286" s="104"/>
      <c r="U286" s="104"/>
      <c r="V286" s="104"/>
      <c r="W286" s="111"/>
      <c r="X286" s="137"/>
      <c r="Y286" s="137"/>
      <c r="Z286" s="137"/>
      <c r="AA286" s="137"/>
      <c r="AD286" s="21"/>
      <c r="AE286" s="21"/>
      <c r="AF286" s="21"/>
      <c r="AG286" s="21"/>
    </row>
    <row r="287" spans="4:33" s="23" customFormat="1" hidden="1" x14ac:dyDescent="0.25">
      <c r="D287" s="33"/>
      <c r="F287" s="21"/>
      <c r="G287" s="21"/>
      <c r="H287" s="21"/>
      <c r="I287" s="104"/>
      <c r="J287" s="104"/>
      <c r="K287" s="104"/>
      <c r="L287" s="104"/>
      <c r="M287" s="111"/>
      <c r="N287" s="21"/>
      <c r="O287" s="21"/>
      <c r="P287" s="21"/>
      <c r="Q287" s="21"/>
      <c r="R287" s="125"/>
      <c r="S287" s="104"/>
      <c r="T287" s="104"/>
      <c r="U287" s="104"/>
      <c r="V287" s="104"/>
      <c r="W287" s="111"/>
      <c r="X287" s="137"/>
      <c r="Y287" s="137"/>
      <c r="Z287" s="137"/>
      <c r="AA287" s="137"/>
      <c r="AD287" s="21"/>
      <c r="AE287" s="21"/>
      <c r="AF287" s="21"/>
      <c r="AG287" s="21"/>
    </row>
    <row r="288" spans="4:33" s="23" customFormat="1" hidden="1" x14ac:dyDescent="0.25">
      <c r="D288" s="33"/>
      <c r="F288" s="21"/>
      <c r="G288" s="21"/>
      <c r="H288" s="21"/>
      <c r="I288" s="104"/>
      <c r="J288" s="104"/>
      <c r="K288" s="104"/>
      <c r="L288" s="104"/>
      <c r="M288" s="111"/>
      <c r="N288" s="21"/>
      <c r="O288" s="21"/>
      <c r="P288" s="21"/>
      <c r="Q288" s="21"/>
      <c r="R288" s="125"/>
      <c r="S288" s="104"/>
      <c r="T288" s="104"/>
      <c r="U288" s="104"/>
      <c r="V288" s="104"/>
      <c r="W288" s="111"/>
      <c r="X288" s="137"/>
      <c r="Y288" s="137"/>
      <c r="Z288" s="137"/>
      <c r="AA288" s="137"/>
      <c r="AD288" s="21"/>
      <c r="AE288" s="21"/>
      <c r="AF288" s="21"/>
      <c r="AG288" s="21"/>
    </row>
    <row r="289" spans="4:33" s="23" customFormat="1" hidden="1" x14ac:dyDescent="0.25">
      <c r="D289" s="33"/>
      <c r="F289" s="21"/>
      <c r="G289" s="21"/>
      <c r="H289" s="21"/>
      <c r="I289" s="104"/>
      <c r="J289" s="104"/>
      <c r="K289" s="104"/>
      <c r="L289" s="104"/>
      <c r="M289" s="111"/>
      <c r="N289" s="21"/>
      <c r="O289" s="21"/>
      <c r="P289" s="21"/>
      <c r="Q289" s="21"/>
      <c r="R289" s="125"/>
      <c r="S289" s="104"/>
      <c r="T289" s="104"/>
      <c r="U289" s="104"/>
      <c r="V289" s="104"/>
      <c r="W289" s="111"/>
      <c r="X289" s="137"/>
      <c r="Y289" s="137"/>
      <c r="Z289" s="137"/>
      <c r="AA289" s="137"/>
      <c r="AD289" s="21"/>
      <c r="AE289" s="21"/>
      <c r="AF289" s="21"/>
      <c r="AG289" s="21"/>
    </row>
    <row r="290" spans="4:33" s="23" customFormat="1" hidden="1" x14ac:dyDescent="0.25">
      <c r="D290" s="33"/>
      <c r="F290" s="21"/>
      <c r="G290" s="21"/>
      <c r="H290" s="21"/>
      <c r="I290" s="104"/>
      <c r="J290" s="104"/>
      <c r="K290" s="104"/>
      <c r="L290" s="104"/>
      <c r="M290" s="111"/>
      <c r="N290" s="21"/>
      <c r="O290" s="21"/>
      <c r="P290" s="21"/>
      <c r="Q290" s="21"/>
      <c r="R290" s="125"/>
      <c r="S290" s="104"/>
      <c r="T290" s="104"/>
      <c r="U290" s="104"/>
      <c r="V290" s="104"/>
      <c r="W290" s="111"/>
      <c r="X290" s="137"/>
      <c r="Y290" s="137"/>
      <c r="Z290" s="137"/>
      <c r="AA290" s="137"/>
      <c r="AD290" s="21"/>
      <c r="AE290" s="21"/>
      <c r="AF290" s="21"/>
      <c r="AG290" s="21"/>
    </row>
    <row r="291" spans="4:33" s="23" customFormat="1" hidden="1" x14ac:dyDescent="0.25">
      <c r="D291" s="33"/>
      <c r="F291" s="21"/>
      <c r="G291" s="21"/>
      <c r="H291" s="21"/>
      <c r="I291" s="104"/>
      <c r="J291" s="104"/>
      <c r="K291" s="104"/>
      <c r="L291" s="104"/>
      <c r="M291" s="111"/>
      <c r="N291" s="21"/>
      <c r="O291" s="21"/>
      <c r="P291" s="21"/>
      <c r="Q291" s="21"/>
      <c r="R291" s="125"/>
      <c r="S291" s="104"/>
      <c r="T291" s="104"/>
      <c r="U291" s="104"/>
      <c r="V291" s="104"/>
      <c r="W291" s="111"/>
      <c r="X291" s="137"/>
      <c r="Y291" s="137"/>
      <c r="Z291" s="137"/>
      <c r="AA291" s="137"/>
      <c r="AD291" s="21"/>
      <c r="AE291" s="21"/>
      <c r="AF291" s="21"/>
      <c r="AG291" s="21"/>
    </row>
    <row r="292" spans="4:33" s="23" customFormat="1" hidden="1" x14ac:dyDescent="0.25">
      <c r="D292" s="33"/>
      <c r="F292" s="21"/>
      <c r="G292" s="21"/>
      <c r="H292" s="21"/>
      <c r="I292" s="104"/>
      <c r="J292" s="104"/>
      <c r="K292" s="104"/>
      <c r="L292" s="104"/>
      <c r="M292" s="111"/>
      <c r="N292" s="21"/>
      <c r="O292" s="21"/>
      <c r="P292" s="21"/>
      <c r="Q292" s="21"/>
      <c r="R292" s="125"/>
      <c r="S292" s="104"/>
      <c r="T292" s="104"/>
      <c r="U292" s="104"/>
      <c r="V292" s="104"/>
      <c r="W292" s="111"/>
      <c r="X292" s="137"/>
      <c r="Y292" s="137"/>
      <c r="Z292" s="137"/>
      <c r="AA292" s="137"/>
      <c r="AD292" s="21"/>
      <c r="AE292" s="21"/>
      <c r="AF292" s="21"/>
      <c r="AG292" s="21"/>
    </row>
    <row r="293" spans="4:33" s="23" customFormat="1" hidden="1" x14ac:dyDescent="0.25">
      <c r="D293" s="33"/>
      <c r="F293" s="21"/>
      <c r="G293" s="21"/>
      <c r="H293" s="21"/>
      <c r="I293" s="104"/>
      <c r="J293" s="104"/>
      <c r="K293" s="104"/>
      <c r="L293" s="104"/>
      <c r="M293" s="111"/>
      <c r="N293" s="21"/>
      <c r="O293" s="21"/>
      <c r="P293" s="21"/>
      <c r="Q293" s="21"/>
      <c r="R293" s="125"/>
      <c r="S293" s="104"/>
      <c r="T293" s="104"/>
      <c r="U293" s="104"/>
      <c r="V293" s="104"/>
      <c r="W293" s="111"/>
      <c r="X293" s="137"/>
      <c r="Y293" s="137"/>
      <c r="Z293" s="137"/>
      <c r="AA293" s="137"/>
      <c r="AD293" s="21"/>
      <c r="AE293" s="21"/>
      <c r="AF293" s="21"/>
      <c r="AG293" s="21"/>
    </row>
    <row r="294" spans="4:33" s="23" customFormat="1" hidden="1" x14ac:dyDescent="0.25">
      <c r="D294" s="33"/>
      <c r="F294" s="21"/>
      <c r="G294" s="21"/>
      <c r="H294" s="21"/>
      <c r="I294" s="104"/>
      <c r="J294" s="104"/>
      <c r="K294" s="104"/>
      <c r="L294" s="104"/>
      <c r="M294" s="111"/>
      <c r="N294" s="21"/>
      <c r="O294" s="21"/>
      <c r="P294" s="21"/>
      <c r="Q294" s="21"/>
      <c r="R294" s="125"/>
      <c r="S294" s="104"/>
      <c r="T294" s="104"/>
      <c r="U294" s="104"/>
      <c r="V294" s="104"/>
      <c r="W294" s="111"/>
      <c r="X294" s="137"/>
      <c r="Y294" s="137"/>
      <c r="Z294" s="137"/>
      <c r="AA294" s="137"/>
      <c r="AD294" s="21"/>
      <c r="AE294" s="21"/>
      <c r="AF294" s="21"/>
      <c r="AG294" s="21"/>
    </row>
    <row r="295" spans="4:33" s="23" customFormat="1" hidden="1" x14ac:dyDescent="0.25">
      <c r="D295" s="33"/>
      <c r="F295" s="21"/>
      <c r="G295" s="21"/>
      <c r="H295" s="21"/>
      <c r="I295" s="104"/>
      <c r="J295" s="104"/>
      <c r="K295" s="104"/>
      <c r="L295" s="104"/>
      <c r="M295" s="111"/>
      <c r="N295" s="21"/>
      <c r="O295" s="21"/>
      <c r="P295" s="21"/>
      <c r="Q295" s="21"/>
      <c r="R295" s="125"/>
      <c r="S295" s="104"/>
      <c r="T295" s="104"/>
      <c r="U295" s="104"/>
      <c r="V295" s="104"/>
      <c r="W295" s="111"/>
      <c r="X295" s="137"/>
      <c r="Y295" s="137"/>
      <c r="Z295" s="137"/>
      <c r="AA295" s="137"/>
      <c r="AD295" s="21"/>
      <c r="AE295" s="21"/>
      <c r="AF295" s="21"/>
      <c r="AG295" s="21"/>
    </row>
    <row r="296" spans="4:33" s="23" customFormat="1" hidden="1" x14ac:dyDescent="0.25">
      <c r="D296" s="33"/>
      <c r="F296" s="21"/>
      <c r="G296" s="21"/>
      <c r="H296" s="21"/>
      <c r="I296" s="104"/>
      <c r="J296" s="104"/>
      <c r="K296" s="104"/>
      <c r="L296" s="104"/>
      <c r="M296" s="111"/>
      <c r="N296" s="21"/>
      <c r="O296" s="21"/>
      <c r="P296" s="21"/>
      <c r="Q296" s="21"/>
      <c r="R296" s="125"/>
      <c r="S296" s="104"/>
      <c r="T296" s="104"/>
      <c r="U296" s="104"/>
      <c r="V296" s="104"/>
      <c r="W296" s="111"/>
      <c r="X296" s="137"/>
      <c r="Y296" s="137"/>
      <c r="Z296" s="137"/>
      <c r="AA296" s="137"/>
      <c r="AD296" s="21"/>
      <c r="AE296" s="21"/>
      <c r="AF296" s="21"/>
      <c r="AG296" s="21"/>
    </row>
    <row r="297" spans="4:33" s="23" customFormat="1" hidden="1" x14ac:dyDescent="0.25">
      <c r="D297" s="33"/>
      <c r="F297" s="21"/>
      <c r="G297" s="21"/>
      <c r="H297" s="21"/>
      <c r="I297" s="104"/>
      <c r="J297" s="104"/>
      <c r="K297" s="104"/>
      <c r="L297" s="104"/>
      <c r="M297" s="111"/>
      <c r="N297" s="21"/>
      <c r="O297" s="21"/>
      <c r="P297" s="21"/>
      <c r="Q297" s="21"/>
      <c r="R297" s="125"/>
      <c r="S297" s="104"/>
      <c r="T297" s="104"/>
      <c r="U297" s="104"/>
      <c r="V297" s="104"/>
      <c r="W297" s="111"/>
      <c r="X297" s="137"/>
      <c r="Y297" s="137"/>
      <c r="Z297" s="137"/>
      <c r="AA297" s="137"/>
      <c r="AD297" s="21"/>
      <c r="AE297" s="21"/>
      <c r="AF297" s="21"/>
      <c r="AG297" s="21"/>
    </row>
    <row r="298" spans="4:33" s="23" customFormat="1" hidden="1" x14ac:dyDescent="0.25">
      <c r="D298" s="33"/>
      <c r="F298" s="21"/>
      <c r="G298" s="21"/>
      <c r="H298" s="21"/>
      <c r="I298" s="104"/>
      <c r="J298" s="104"/>
      <c r="K298" s="104"/>
      <c r="L298" s="104"/>
      <c r="M298" s="111"/>
      <c r="N298" s="21"/>
      <c r="O298" s="21"/>
      <c r="P298" s="21"/>
      <c r="Q298" s="21"/>
      <c r="R298" s="125"/>
      <c r="S298" s="104"/>
      <c r="T298" s="104"/>
      <c r="U298" s="104"/>
      <c r="V298" s="104"/>
      <c r="W298" s="111"/>
      <c r="X298" s="137"/>
      <c r="Y298" s="137"/>
      <c r="Z298" s="137"/>
      <c r="AA298" s="137"/>
      <c r="AD298" s="21"/>
      <c r="AE298" s="21"/>
      <c r="AF298" s="21"/>
      <c r="AG298" s="21"/>
    </row>
    <row r="299" spans="4:33" s="23" customFormat="1" hidden="1" x14ac:dyDescent="0.25">
      <c r="D299" s="33"/>
      <c r="F299" s="21"/>
      <c r="G299" s="21"/>
      <c r="H299" s="21"/>
      <c r="I299" s="104"/>
      <c r="J299" s="104"/>
      <c r="K299" s="104"/>
      <c r="L299" s="104"/>
      <c r="M299" s="111"/>
      <c r="N299" s="21"/>
      <c r="O299" s="21"/>
      <c r="P299" s="21"/>
      <c r="Q299" s="21"/>
      <c r="R299" s="125"/>
      <c r="S299" s="104"/>
      <c r="T299" s="104"/>
      <c r="U299" s="104"/>
      <c r="V299" s="104"/>
      <c r="W299" s="111"/>
      <c r="X299" s="137"/>
      <c r="Y299" s="137"/>
      <c r="Z299" s="137"/>
      <c r="AA299" s="137"/>
      <c r="AD299" s="21"/>
      <c r="AE299" s="21"/>
      <c r="AF299" s="21"/>
      <c r="AG299" s="21"/>
    </row>
    <row r="300" spans="4:33" s="23" customFormat="1" hidden="1" x14ac:dyDescent="0.25">
      <c r="D300" s="33"/>
      <c r="F300" s="21"/>
      <c r="G300" s="21"/>
      <c r="H300" s="21"/>
      <c r="I300" s="104"/>
      <c r="J300" s="104"/>
      <c r="K300" s="104"/>
      <c r="L300" s="104"/>
      <c r="M300" s="111"/>
      <c r="N300" s="21"/>
      <c r="O300" s="21"/>
      <c r="P300" s="21"/>
      <c r="Q300" s="21"/>
      <c r="R300" s="125"/>
      <c r="S300" s="104"/>
      <c r="T300" s="104"/>
      <c r="U300" s="104"/>
      <c r="V300" s="104"/>
      <c r="W300" s="111"/>
      <c r="X300" s="137"/>
      <c r="Y300" s="137"/>
      <c r="Z300" s="137"/>
      <c r="AA300" s="137"/>
      <c r="AD300" s="21"/>
      <c r="AE300" s="21"/>
      <c r="AF300" s="21"/>
      <c r="AG300" s="21"/>
    </row>
    <row r="301" spans="4:33" s="23" customFormat="1" hidden="1" x14ac:dyDescent="0.25">
      <c r="D301" s="33"/>
      <c r="F301" s="21"/>
      <c r="G301" s="21"/>
      <c r="H301" s="21"/>
      <c r="I301" s="104"/>
      <c r="J301" s="104"/>
      <c r="K301" s="104"/>
      <c r="L301" s="104"/>
      <c r="M301" s="111"/>
      <c r="N301" s="21"/>
      <c r="O301" s="21"/>
      <c r="P301" s="21"/>
      <c r="Q301" s="21"/>
      <c r="R301" s="125"/>
      <c r="S301" s="104"/>
      <c r="T301" s="104"/>
      <c r="U301" s="104"/>
      <c r="V301" s="104"/>
      <c r="W301" s="111"/>
      <c r="X301" s="137"/>
      <c r="Y301" s="137"/>
      <c r="Z301" s="137"/>
      <c r="AA301" s="137"/>
      <c r="AD301" s="21"/>
      <c r="AE301" s="21"/>
      <c r="AF301" s="21"/>
      <c r="AG301" s="21"/>
    </row>
    <row r="302" spans="4:33" s="23" customFormat="1" hidden="1" x14ac:dyDescent="0.25">
      <c r="D302" s="33"/>
      <c r="F302" s="21"/>
      <c r="G302" s="21"/>
      <c r="H302" s="21"/>
      <c r="I302" s="104"/>
      <c r="J302" s="104"/>
      <c r="K302" s="104"/>
      <c r="L302" s="104"/>
      <c r="M302" s="111"/>
      <c r="N302" s="21"/>
      <c r="O302" s="21"/>
      <c r="P302" s="21"/>
      <c r="Q302" s="21"/>
      <c r="R302" s="125"/>
      <c r="S302" s="104"/>
      <c r="T302" s="104"/>
      <c r="U302" s="104"/>
      <c r="V302" s="104"/>
      <c r="W302" s="111"/>
      <c r="X302" s="137"/>
      <c r="Y302" s="137"/>
      <c r="Z302" s="137"/>
      <c r="AA302" s="137"/>
      <c r="AD302" s="21"/>
      <c r="AE302" s="21"/>
      <c r="AF302" s="21"/>
      <c r="AG302" s="21"/>
    </row>
    <row r="303" spans="4:33" s="23" customFormat="1" hidden="1" x14ac:dyDescent="0.25">
      <c r="D303" s="33"/>
      <c r="F303" s="21"/>
      <c r="G303" s="21"/>
      <c r="H303" s="21"/>
      <c r="I303" s="104"/>
      <c r="J303" s="104"/>
      <c r="K303" s="104"/>
      <c r="L303" s="104"/>
      <c r="M303" s="111"/>
      <c r="N303" s="21"/>
      <c r="O303" s="21"/>
      <c r="P303" s="21"/>
      <c r="Q303" s="21"/>
      <c r="R303" s="125"/>
      <c r="S303" s="104"/>
      <c r="T303" s="104"/>
      <c r="U303" s="104"/>
      <c r="V303" s="104"/>
      <c r="W303" s="111"/>
      <c r="X303" s="137"/>
      <c r="Y303" s="137"/>
      <c r="Z303" s="137"/>
      <c r="AA303" s="137"/>
      <c r="AD303" s="21"/>
      <c r="AE303" s="21"/>
      <c r="AF303" s="21"/>
      <c r="AG303" s="21"/>
    </row>
    <row r="304" spans="4:33" s="23" customFormat="1" hidden="1" x14ac:dyDescent="0.25">
      <c r="D304" s="33"/>
      <c r="F304" s="21"/>
      <c r="G304" s="21"/>
      <c r="H304" s="21"/>
      <c r="I304" s="104"/>
      <c r="J304" s="104"/>
      <c r="K304" s="104"/>
      <c r="L304" s="104"/>
      <c r="M304" s="111"/>
      <c r="N304" s="21"/>
      <c r="O304" s="21"/>
      <c r="P304" s="21"/>
      <c r="Q304" s="21"/>
      <c r="R304" s="125"/>
      <c r="S304" s="104"/>
      <c r="T304" s="104"/>
      <c r="U304" s="104"/>
      <c r="V304" s="104"/>
      <c r="W304" s="111"/>
      <c r="X304" s="137"/>
      <c r="Y304" s="137"/>
      <c r="Z304" s="137"/>
      <c r="AA304" s="137"/>
      <c r="AD304" s="21"/>
      <c r="AE304" s="21"/>
      <c r="AF304" s="21"/>
      <c r="AG304" s="21"/>
    </row>
    <row r="305" spans="4:33" s="23" customFormat="1" hidden="1" x14ac:dyDescent="0.25">
      <c r="D305" s="33"/>
      <c r="F305" s="21"/>
      <c r="G305" s="21"/>
      <c r="H305" s="21"/>
      <c r="I305" s="104"/>
      <c r="J305" s="104"/>
      <c r="K305" s="104"/>
      <c r="L305" s="104"/>
      <c r="M305" s="111"/>
      <c r="N305" s="21"/>
      <c r="O305" s="21"/>
      <c r="P305" s="21"/>
      <c r="Q305" s="21"/>
      <c r="R305" s="125"/>
      <c r="S305" s="104"/>
      <c r="T305" s="104"/>
      <c r="U305" s="104"/>
      <c r="V305" s="104"/>
      <c r="W305" s="111"/>
      <c r="X305" s="137"/>
      <c r="Y305" s="137"/>
      <c r="Z305" s="137"/>
      <c r="AA305" s="137"/>
      <c r="AD305" s="21"/>
      <c r="AE305" s="21"/>
      <c r="AF305" s="21"/>
      <c r="AG305" s="21"/>
    </row>
    <row r="306" spans="4:33" s="23" customFormat="1" hidden="1" x14ac:dyDescent="0.25">
      <c r="D306" s="33"/>
      <c r="F306" s="21"/>
      <c r="G306" s="21"/>
      <c r="H306" s="21"/>
      <c r="I306" s="104"/>
      <c r="J306" s="104"/>
      <c r="K306" s="104"/>
      <c r="L306" s="104"/>
      <c r="M306" s="111"/>
      <c r="N306" s="21"/>
      <c r="O306" s="21"/>
      <c r="P306" s="21"/>
      <c r="Q306" s="21"/>
      <c r="R306" s="125"/>
      <c r="S306" s="104"/>
      <c r="T306" s="104"/>
      <c r="U306" s="104"/>
      <c r="V306" s="104"/>
      <c r="W306" s="111"/>
      <c r="X306" s="137"/>
      <c r="Y306" s="137"/>
      <c r="Z306" s="137"/>
      <c r="AA306" s="137"/>
      <c r="AD306" s="21"/>
      <c r="AE306" s="21"/>
      <c r="AF306" s="21"/>
      <c r="AG306" s="21"/>
    </row>
    <row r="307" spans="4:33" s="23" customFormat="1" hidden="1" x14ac:dyDescent="0.25">
      <c r="D307" s="33"/>
      <c r="F307" s="21"/>
      <c r="G307" s="21"/>
      <c r="H307" s="21"/>
      <c r="I307" s="104"/>
      <c r="J307" s="104"/>
      <c r="K307" s="104"/>
      <c r="L307" s="104"/>
      <c r="M307" s="111"/>
      <c r="N307" s="21"/>
      <c r="O307" s="21"/>
      <c r="P307" s="21"/>
      <c r="Q307" s="21"/>
      <c r="R307" s="125"/>
      <c r="S307" s="104"/>
      <c r="T307" s="104"/>
      <c r="U307" s="104"/>
      <c r="V307" s="104"/>
      <c r="W307" s="111"/>
      <c r="X307" s="137"/>
      <c r="Y307" s="137"/>
      <c r="Z307" s="137"/>
      <c r="AA307" s="137"/>
      <c r="AD307" s="21"/>
      <c r="AE307" s="21"/>
      <c r="AF307" s="21"/>
      <c r="AG307" s="21"/>
    </row>
    <row r="308" spans="4:33" s="23" customFormat="1" hidden="1" x14ac:dyDescent="0.25">
      <c r="D308" s="33"/>
      <c r="F308" s="21"/>
      <c r="G308" s="21"/>
      <c r="H308" s="21"/>
      <c r="I308" s="104"/>
      <c r="J308" s="104"/>
      <c r="K308" s="104"/>
      <c r="L308" s="104"/>
      <c r="M308" s="111"/>
      <c r="N308" s="21"/>
      <c r="O308" s="21"/>
      <c r="P308" s="21"/>
      <c r="Q308" s="21"/>
      <c r="R308" s="125"/>
      <c r="S308" s="104"/>
      <c r="T308" s="104"/>
      <c r="U308" s="104"/>
      <c r="V308" s="104"/>
      <c r="W308" s="111"/>
      <c r="X308" s="137"/>
      <c r="Y308" s="137"/>
      <c r="Z308" s="137"/>
      <c r="AA308" s="137"/>
      <c r="AD308" s="21"/>
      <c r="AE308" s="21"/>
      <c r="AF308" s="21"/>
      <c r="AG308" s="21"/>
    </row>
    <row r="309" spans="4:33" s="23" customFormat="1" hidden="1" x14ac:dyDescent="0.25">
      <c r="D309" s="33"/>
      <c r="F309" s="21"/>
      <c r="G309" s="21"/>
      <c r="H309" s="21"/>
      <c r="I309" s="104"/>
      <c r="J309" s="104"/>
      <c r="K309" s="104"/>
      <c r="L309" s="104"/>
      <c r="M309" s="111"/>
      <c r="N309" s="21"/>
      <c r="O309" s="21"/>
      <c r="P309" s="21"/>
      <c r="Q309" s="21"/>
      <c r="R309" s="125"/>
      <c r="S309" s="104"/>
      <c r="T309" s="104"/>
      <c r="U309" s="104"/>
      <c r="V309" s="104"/>
      <c r="W309" s="111"/>
      <c r="X309" s="137"/>
      <c r="Y309" s="137"/>
      <c r="Z309" s="137"/>
      <c r="AA309" s="137"/>
      <c r="AD309" s="21"/>
      <c r="AE309" s="21"/>
      <c r="AF309" s="21"/>
      <c r="AG309" s="21"/>
    </row>
    <row r="310" spans="4:33" s="23" customFormat="1" hidden="1" x14ac:dyDescent="0.25">
      <c r="D310" s="33"/>
      <c r="F310" s="21"/>
      <c r="G310" s="21"/>
      <c r="H310" s="21"/>
      <c r="I310" s="104"/>
      <c r="J310" s="104"/>
      <c r="K310" s="104"/>
      <c r="L310" s="104"/>
      <c r="M310" s="111"/>
      <c r="N310" s="21"/>
      <c r="O310" s="21"/>
      <c r="P310" s="21"/>
      <c r="Q310" s="21"/>
      <c r="R310" s="125"/>
      <c r="S310" s="104"/>
      <c r="T310" s="104"/>
      <c r="U310" s="104"/>
      <c r="V310" s="104"/>
      <c r="W310" s="111"/>
      <c r="X310" s="137"/>
      <c r="Y310" s="137"/>
      <c r="Z310" s="137"/>
      <c r="AA310" s="137"/>
      <c r="AD310" s="21"/>
      <c r="AE310" s="21"/>
      <c r="AF310" s="21"/>
      <c r="AG310" s="21"/>
    </row>
    <row r="311" spans="4:33" s="23" customFormat="1" hidden="1" x14ac:dyDescent="0.25">
      <c r="D311" s="33"/>
      <c r="F311" s="21"/>
      <c r="G311" s="21"/>
      <c r="H311" s="21"/>
      <c r="I311" s="104"/>
      <c r="J311" s="104"/>
      <c r="K311" s="104"/>
      <c r="L311" s="104"/>
      <c r="M311" s="111"/>
      <c r="N311" s="21"/>
      <c r="O311" s="21"/>
      <c r="P311" s="21"/>
      <c r="Q311" s="21"/>
      <c r="R311" s="125"/>
      <c r="S311" s="104"/>
      <c r="T311" s="104"/>
      <c r="U311" s="104"/>
      <c r="V311" s="104"/>
      <c r="W311" s="111"/>
      <c r="X311" s="137"/>
      <c r="Y311" s="137"/>
      <c r="Z311" s="137"/>
      <c r="AA311" s="137"/>
      <c r="AD311" s="21"/>
      <c r="AE311" s="21"/>
      <c r="AF311" s="21"/>
      <c r="AG311" s="21"/>
    </row>
    <row r="312" spans="4:33" s="23" customFormat="1" hidden="1" x14ac:dyDescent="0.25">
      <c r="D312" s="33"/>
      <c r="F312" s="21"/>
      <c r="G312" s="21"/>
      <c r="H312" s="21"/>
      <c r="I312" s="104"/>
      <c r="J312" s="104"/>
      <c r="K312" s="104"/>
      <c r="L312" s="104"/>
      <c r="M312" s="111"/>
      <c r="N312" s="21"/>
      <c r="O312" s="21"/>
      <c r="P312" s="21"/>
      <c r="Q312" s="21"/>
      <c r="R312" s="125"/>
      <c r="S312" s="104"/>
      <c r="T312" s="104"/>
      <c r="U312" s="104"/>
      <c r="V312" s="104"/>
      <c r="W312" s="111"/>
      <c r="X312" s="137"/>
      <c r="Y312" s="137"/>
      <c r="Z312" s="137"/>
      <c r="AA312" s="137"/>
      <c r="AD312" s="21"/>
      <c r="AE312" s="21"/>
      <c r="AF312" s="21"/>
      <c r="AG312" s="21"/>
    </row>
    <row r="313" spans="4:33" s="23" customFormat="1" hidden="1" x14ac:dyDescent="0.25">
      <c r="D313" s="33"/>
      <c r="F313" s="21"/>
      <c r="G313" s="21"/>
      <c r="H313" s="21"/>
      <c r="I313" s="104"/>
      <c r="J313" s="104"/>
      <c r="K313" s="104"/>
      <c r="L313" s="104"/>
      <c r="M313" s="111"/>
      <c r="N313" s="21"/>
      <c r="O313" s="21"/>
      <c r="P313" s="21"/>
      <c r="Q313" s="21"/>
      <c r="R313" s="125"/>
      <c r="S313" s="104"/>
      <c r="T313" s="104"/>
      <c r="U313" s="104"/>
      <c r="V313" s="104"/>
      <c r="W313" s="111"/>
      <c r="X313" s="137"/>
      <c r="Y313" s="137"/>
      <c r="Z313" s="137"/>
      <c r="AA313" s="137"/>
      <c r="AD313" s="21"/>
      <c r="AE313" s="21"/>
      <c r="AF313" s="21"/>
      <c r="AG313" s="21"/>
    </row>
    <row r="314" spans="4:33" s="23" customFormat="1" hidden="1" x14ac:dyDescent="0.25">
      <c r="D314" s="33"/>
      <c r="F314" s="21"/>
      <c r="G314" s="21"/>
      <c r="H314" s="21"/>
      <c r="I314" s="104"/>
      <c r="J314" s="104"/>
      <c r="K314" s="104"/>
      <c r="L314" s="104"/>
      <c r="M314" s="111"/>
      <c r="N314" s="21"/>
      <c r="O314" s="21"/>
      <c r="P314" s="21"/>
      <c r="Q314" s="21"/>
      <c r="R314" s="125"/>
      <c r="S314" s="104"/>
      <c r="T314" s="104"/>
      <c r="U314" s="104"/>
      <c r="V314" s="104"/>
      <c r="W314" s="111"/>
      <c r="X314" s="137"/>
      <c r="Y314" s="137"/>
      <c r="Z314" s="137"/>
      <c r="AA314" s="137"/>
      <c r="AD314" s="21"/>
      <c r="AE314" s="21"/>
      <c r="AF314" s="21"/>
      <c r="AG314" s="21"/>
    </row>
    <row r="315" spans="4:33" s="23" customFormat="1" hidden="1" x14ac:dyDescent="0.25">
      <c r="D315" s="33"/>
      <c r="F315" s="21"/>
      <c r="G315" s="21"/>
      <c r="H315" s="21"/>
      <c r="I315" s="104"/>
      <c r="J315" s="104"/>
      <c r="K315" s="104"/>
      <c r="L315" s="104"/>
      <c r="M315" s="111"/>
      <c r="N315" s="21"/>
      <c r="O315" s="21"/>
      <c r="P315" s="21"/>
      <c r="Q315" s="21"/>
      <c r="R315" s="125"/>
      <c r="S315" s="104"/>
      <c r="T315" s="104"/>
      <c r="U315" s="104"/>
      <c r="V315" s="104"/>
      <c r="W315" s="111"/>
      <c r="X315" s="137"/>
      <c r="Y315" s="137"/>
      <c r="Z315" s="137"/>
      <c r="AA315" s="137"/>
      <c r="AD315" s="21"/>
      <c r="AE315" s="21"/>
      <c r="AF315" s="21"/>
      <c r="AG315" s="21"/>
    </row>
    <row r="316" spans="4:33" s="23" customFormat="1" hidden="1" x14ac:dyDescent="0.25">
      <c r="D316" s="33"/>
      <c r="F316" s="21"/>
      <c r="G316" s="21"/>
      <c r="H316" s="21"/>
      <c r="I316" s="104"/>
      <c r="J316" s="104"/>
      <c r="K316" s="104"/>
      <c r="L316" s="104"/>
      <c r="M316" s="111"/>
      <c r="N316" s="21"/>
      <c r="O316" s="21"/>
      <c r="P316" s="21"/>
      <c r="Q316" s="21"/>
      <c r="R316" s="125"/>
      <c r="S316" s="104"/>
      <c r="T316" s="104"/>
      <c r="U316" s="104"/>
      <c r="V316" s="104"/>
      <c r="W316" s="111"/>
      <c r="X316" s="137"/>
      <c r="Y316" s="137"/>
      <c r="Z316" s="137"/>
      <c r="AA316" s="137"/>
      <c r="AD316" s="21"/>
      <c r="AE316" s="21"/>
      <c r="AF316" s="21"/>
      <c r="AG316" s="21"/>
    </row>
    <row r="317" spans="4:33" s="23" customFormat="1" hidden="1" x14ac:dyDescent="0.25">
      <c r="D317" s="33"/>
      <c r="F317" s="21"/>
      <c r="G317" s="21"/>
      <c r="H317" s="21"/>
      <c r="I317" s="104"/>
      <c r="J317" s="104"/>
      <c r="K317" s="104"/>
      <c r="L317" s="104"/>
      <c r="M317" s="111"/>
      <c r="N317" s="21"/>
      <c r="O317" s="21"/>
      <c r="P317" s="21"/>
      <c r="Q317" s="21"/>
      <c r="R317" s="125"/>
      <c r="S317" s="104"/>
      <c r="T317" s="104"/>
      <c r="U317" s="104"/>
      <c r="V317" s="104"/>
      <c r="W317" s="111"/>
      <c r="X317" s="137"/>
      <c r="Y317" s="137"/>
      <c r="Z317" s="137"/>
      <c r="AA317" s="137"/>
      <c r="AD317" s="21"/>
      <c r="AE317" s="21"/>
      <c r="AF317" s="21"/>
      <c r="AG317" s="21"/>
    </row>
    <row r="318" spans="4:33" s="23" customFormat="1" hidden="1" x14ac:dyDescent="0.25">
      <c r="D318" s="33"/>
      <c r="F318" s="21"/>
      <c r="G318" s="21"/>
      <c r="H318" s="21"/>
      <c r="I318" s="104"/>
      <c r="J318" s="104"/>
      <c r="K318" s="104"/>
      <c r="L318" s="104"/>
      <c r="M318" s="111"/>
      <c r="N318" s="21"/>
      <c r="O318" s="21"/>
      <c r="P318" s="21"/>
      <c r="Q318" s="21"/>
      <c r="R318" s="125"/>
      <c r="S318" s="104"/>
      <c r="T318" s="104"/>
      <c r="U318" s="104"/>
      <c r="V318" s="104"/>
      <c r="W318" s="111"/>
      <c r="X318" s="137"/>
      <c r="Y318" s="137"/>
      <c r="Z318" s="137"/>
      <c r="AA318" s="137"/>
      <c r="AD318" s="21"/>
      <c r="AE318" s="21"/>
      <c r="AF318" s="21"/>
      <c r="AG318" s="21"/>
    </row>
    <row r="319" spans="4:33" s="23" customFormat="1" hidden="1" x14ac:dyDescent="0.25">
      <c r="D319" s="33"/>
      <c r="F319" s="21"/>
      <c r="G319" s="21"/>
      <c r="H319" s="21"/>
      <c r="I319" s="104"/>
      <c r="J319" s="104"/>
      <c r="K319" s="104"/>
      <c r="L319" s="104"/>
      <c r="M319" s="111"/>
      <c r="N319" s="21"/>
      <c r="O319" s="21"/>
      <c r="P319" s="21"/>
      <c r="Q319" s="21"/>
      <c r="R319" s="125"/>
      <c r="S319" s="104"/>
      <c r="T319" s="104"/>
      <c r="U319" s="104"/>
      <c r="V319" s="104"/>
      <c r="W319" s="111"/>
      <c r="X319" s="137"/>
      <c r="Y319" s="137"/>
      <c r="Z319" s="137"/>
      <c r="AA319" s="137"/>
      <c r="AD319" s="21"/>
      <c r="AE319" s="21"/>
      <c r="AF319" s="21"/>
      <c r="AG319" s="21"/>
    </row>
    <row r="320" spans="4:33" s="23" customFormat="1" hidden="1" x14ac:dyDescent="0.25">
      <c r="D320" s="33"/>
      <c r="F320" s="21"/>
      <c r="G320" s="21"/>
      <c r="H320" s="21"/>
      <c r="I320" s="104"/>
      <c r="J320" s="104"/>
      <c r="K320" s="104"/>
      <c r="L320" s="104"/>
      <c r="M320" s="111"/>
      <c r="N320" s="21"/>
      <c r="O320" s="21"/>
      <c r="P320" s="21"/>
      <c r="Q320" s="21"/>
      <c r="R320" s="125"/>
      <c r="S320" s="104"/>
      <c r="T320" s="104"/>
      <c r="U320" s="104"/>
      <c r="V320" s="104"/>
      <c r="W320" s="111"/>
      <c r="X320" s="137"/>
      <c r="Y320" s="137"/>
      <c r="Z320" s="137"/>
      <c r="AA320" s="137"/>
      <c r="AD320" s="21"/>
      <c r="AE320" s="21"/>
      <c r="AF320" s="21"/>
      <c r="AG320" s="21"/>
    </row>
    <row r="321" spans="4:33" s="23" customFormat="1" hidden="1" x14ac:dyDescent="0.25">
      <c r="D321" s="33"/>
      <c r="F321" s="21"/>
      <c r="G321" s="21"/>
      <c r="H321" s="21"/>
      <c r="I321" s="104"/>
      <c r="J321" s="104"/>
      <c r="K321" s="104"/>
      <c r="L321" s="104"/>
      <c r="M321" s="111"/>
      <c r="N321" s="21"/>
      <c r="O321" s="21"/>
      <c r="P321" s="21"/>
      <c r="Q321" s="21"/>
      <c r="R321" s="125"/>
      <c r="S321" s="104"/>
      <c r="T321" s="104"/>
      <c r="U321" s="104"/>
      <c r="V321" s="104"/>
      <c r="W321" s="111"/>
      <c r="X321" s="137"/>
      <c r="Y321" s="137"/>
      <c r="Z321" s="137"/>
      <c r="AA321" s="137"/>
      <c r="AD321" s="21"/>
      <c r="AE321" s="21"/>
      <c r="AF321" s="21"/>
      <c r="AG321" s="21"/>
    </row>
    <row r="322" spans="4:33" s="23" customFormat="1" hidden="1" x14ac:dyDescent="0.25">
      <c r="D322" s="33"/>
      <c r="F322" s="21"/>
      <c r="G322" s="21"/>
      <c r="H322" s="21"/>
      <c r="I322" s="104"/>
      <c r="J322" s="104"/>
      <c r="K322" s="104"/>
      <c r="L322" s="104"/>
      <c r="M322" s="111"/>
      <c r="N322" s="21"/>
      <c r="O322" s="21"/>
      <c r="P322" s="21"/>
      <c r="Q322" s="21"/>
      <c r="R322" s="125"/>
      <c r="S322" s="104"/>
      <c r="T322" s="104"/>
      <c r="U322" s="104"/>
      <c r="V322" s="104"/>
      <c r="W322" s="111"/>
      <c r="X322" s="137"/>
      <c r="Y322" s="137"/>
      <c r="Z322" s="137"/>
      <c r="AA322" s="137"/>
      <c r="AD322" s="21"/>
      <c r="AE322" s="21"/>
      <c r="AF322" s="21"/>
      <c r="AG322" s="21"/>
    </row>
    <row r="323" spans="4:33" s="23" customFormat="1" hidden="1" x14ac:dyDescent="0.25">
      <c r="D323" s="33"/>
      <c r="F323" s="21"/>
      <c r="G323" s="21"/>
      <c r="H323" s="21"/>
      <c r="I323" s="104"/>
      <c r="J323" s="104"/>
      <c r="K323" s="104"/>
      <c r="L323" s="104"/>
      <c r="M323" s="111"/>
      <c r="N323" s="21"/>
      <c r="O323" s="21"/>
      <c r="P323" s="21"/>
      <c r="Q323" s="21"/>
      <c r="R323" s="125"/>
      <c r="S323" s="104"/>
      <c r="T323" s="104"/>
      <c r="U323" s="104"/>
      <c r="V323" s="104"/>
      <c r="W323" s="111"/>
      <c r="X323" s="137"/>
      <c r="Y323" s="137"/>
      <c r="Z323" s="137"/>
      <c r="AA323" s="137"/>
      <c r="AD323" s="21"/>
      <c r="AE323" s="21"/>
      <c r="AF323" s="21"/>
      <c r="AG323" s="21"/>
    </row>
    <row r="324" spans="4:33" s="23" customFormat="1" hidden="1" x14ac:dyDescent="0.25">
      <c r="D324" s="33"/>
      <c r="F324" s="21"/>
      <c r="G324" s="21"/>
      <c r="H324" s="21"/>
      <c r="I324" s="104"/>
      <c r="J324" s="104"/>
      <c r="K324" s="104"/>
      <c r="L324" s="104"/>
      <c r="M324" s="111"/>
      <c r="N324" s="21"/>
      <c r="O324" s="21"/>
      <c r="P324" s="21"/>
      <c r="Q324" s="21"/>
      <c r="R324" s="125"/>
      <c r="S324" s="104"/>
      <c r="T324" s="104"/>
      <c r="U324" s="104"/>
      <c r="V324" s="104"/>
      <c r="W324" s="111"/>
      <c r="X324" s="137"/>
      <c r="Y324" s="137"/>
      <c r="Z324" s="137"/>
      <c r="AA324" s="137"/>
      <c r="AD324" s="21"/>
      <c r="AE324" s="21"/>
      <c r="AF324" s="21"/>
      <c r="AG324" s="21"/>
    </row>
    <row r="325" spans="4:33" s="23" customFormat="1" hidden="1" x14ac:dyDescent="0.25">
      <c r="D325" s="33"/>
      <c r="F325" s="21"/>
      <c r="G325" s="21"/>
      <c r="H325" s="21"/>
      <c r="I325" s="104"/>
      <c r="J325" s="104"/>
      <c r="K325" s="104"/>
      <c r="L325" s="104"/>
      <c r="M325" s="111"/>
      <c r="N325" s="21"/>
      <c r="O325" s="21"/>
      <c r="P325" s="21"/>
      <c r="Q325" s="21"/>
      <c r="R325" s="125"/>
      <c r="S325" s="104"/>
      <c r="T325" s="104"/>
      <c r="U325" s="104"/>
      <c r="V325" s="104"/>
      <c r="W325" s="111"/>
      <c r="X325" s="137"/>
      <c r="Y325" s="137"/>
      <c r="Z325" s="137"/>
      <c r="AA325" s="137"/>
      <c r="AD325" s="21"/>
      <c r="AE325" s="21"/>
      <c r="AF325" s="21"/>
      <c r="AG325" s="21"/>
    </row>
    <row r="326" spans="4:33" s="23" customFormat="1" hidden="1" x14ac:dyDescent="0.25">
      <c r="D326" s="33"/>
      <c r="F326" s="21"/>
      <c r="G326" s="21"/>
      <c r="H326" s="21"/>
      <c r="I326" s="104"/>
      <c r="J326" s="104"/>
      <c r="K326" s="104"/>
      <c r="L326" s="104"/>
      <c r="M326" s="111"/>
      <c r="N326" s="21"/>
      <c r="O326" s="21"/>
      <c r="P326" s="21"/>
      <c r="Q326" s="21"/>
      <c r="R326" s="125"/>
      <c r="S326" s="104"/>
      <c r="T326" s="104"/>
      <c r="U326" s="104"/>
      <c r="V326" s="104"/>
      <c r="W326" s="111"/>
      <c r="X326" s="137"/>
      <c r="Y326" s="137"/>
      <c r="Z326" s="137"/>
      <c r="AA326" s="137"/>
      <c r="AD326" s="21"/>
      <c r="AE326" s="21"/>
      <c r="AF326" s="21"/>
      <c r="AG326" s="21"/>
    </row>
    <row r="327" spans="4:33" s="23" customFormat="1" hidden="1" x14ac:dyDescent="0.25">
      <c r="D327" s="33"/>
      <c r="F327" s="21"/>
      <c r="G327" s="21"/>
      <c r="H327" s="21"/>
      <c r="I327" s="104"/>
      <c r="J327" s="104"/>
      <c r="K327" s="104"/>
      <c r="L327" s="104"/>
      <c r="M327" s="111"/>
      <c r="N327" s="21"/>
      <c r="O327" s="21"/>
      <c r="P327" s="21"/>
      <c r="Q327" s="21"/>
      <c r="R327" s="125"/>
      <c r="S327" s="104"/>
      <c r="T327" s="104"/>
      <c r="U327" s="104"/>
      <c r="V327" s="104"/>
      <c r="W327" s="111"/>
      <c r="X327" s="137"/>
      <c r="Y327" s="137"/>
      <c r="Z327" s="137"/>
      <c r="AA327" s="137"/>
      <c r="AD327" s="21"/>
      <c r="AE327" s="21"/>
      <c r="AF327" s="21"/>
      <c r="AG327" s="21"/>
    </row>
    <row r="328" spans="4:33" s="23" customFormat="1" hidden="1" x14ac:dyDescent="0.25">
      <c r="D328" s="33"/>
      <c r="F328" s="21"/>
      <c r="G328" s="21"/>
      <c r="H328" s="21"/>
      <c r="I328" s="104"/>
      <c r="J328" s="104"/>
      <c r="K328" s="104"/>
      <c r="L328" s="104"/>
      <c r="M328" s="111"/>
      <c r="N328" s="21"/>
      <c r="O328" s="21"/>
      <c r="P328" s="21"/>
      <c r="Q328" s="21"/>
      <c r="R328" s="125"/>
      <c r="S328" s="104"/>
      <c r="T328" s="104"/>
      <c r="U328" s="104"/>
      <c r="V328" s="104"/>
      <c r="W328" s="111"/>
      <c r="X328" s="137"/>
      <c r="Y328" s="137"/>
      <c r="Z328" s="137"/>
      <c r="AA328" s="137"/>
      <c r="AD328" s="21"/>
      <c r="AE328" s="21"/>
      <c r="AF328" s="21"/>
      <c r="AG328" s="21"/>
    </row>
    <row r="329" spans="4:33" s="23" customFormat="1" hidden="1" x14ac:dyDescent="0.25">
      <c r="D329" s="33"/>
      <c r="F329" s="21"/>
      <c r="G329" s="21"/>
      <c r="H329" s="21"/>
      <c r="I329" s="104"/>
      <c r="J329" s="104"/>
      <c r="K329" s="104"/>
      <c r="L329" s="104"/>
      <c r="M329" s="111"/>
      <c r="N329" s="21"/>
      <c r="O329" s="21"/>
      <c r="P329" s="21"/>
      <c r="Q329" s="21"/>
      <c r="R329" s="125"/>
      <c r="S329" s="104"/>
      <c r="T329" s="104"/>
      <c r="U329" s="104"/>
      <c r="V329" s="104"/>
      <c r="W329" s="111"/>
      <c r="X329" s="137"/>
      <c r="Y329" s="137"/>
      <c r="Z329" s="137"/>
      <c r="AA329" s="137"/>
      <c r="AD329" s="21"/>
      <c r="AE329" s="21"/>
      <c r="AF329" s="21"/>
      <c r="AG329" s="21"/>
    </row>
    <row r="330" spans="4:33" s="23" customFormat="1" hidden="1" x14ac:dyDescent="0.25">
      <c r="D330" s="33"/>
      <c r="F330" s="21"/>
      <c r="G330" s="21"/>
      <c r="H330" s="21"/>
      <c r="I330" s="104"/>
      <c r="J330" s="104"/>
      <c r="K330" s="104"/>
      <c r="L330" s="104"/>
      <c r="M330" s="111"/>
      <c r="N330" s="21"/>
      <c r="O330" s="21"/>
      <c r="P330" s="21"/>
      <c r="Q330" s="21"/>
      <c r="R330" s="125"/>
      <c r="S330" s="104"/>
      <c r="T330" s="104"/>
      <c r="U330" s="104"/>
      <c r="V330" s="104"/>
      <c r="W330" s="111"/>
      <c r="X330" s="137"/>
      <c r="Y330" s="137"/>
      <c r="Z330" s="137"/>
      <c r="AA330" s="137"/>
      <c r="AD330" s="21"/>
      <c r="AE330" s="21"/>
      <c r="AF330" s="21"/>
      <c r="AG330" s="21"/>
    </row>
    <row r="331" spans="4:33" s="23" customFormat="1" hidden="1" x14ac:dyDescent="0.25">
      <c r="D331" s="33"/>
      <c r="F331" s="21"/>
      <c r="G331" s="21"/>
      <c r="H331" s="21"/>
      <c r="I331" s="104"/>
      <c r="J331" s="104"/>
      <c r="K331" s="104"/>
      <c r="L331" s="104"/>
      <c r="M331" s="111"/>
      <c r="N331" s="21"/>
      <c r="O331" s="21"/>
      <c r="P331" s="21"/>
      <c r="Q331" s="21"/>
      <c r="R331" s="125"/>
      <c r="S331" s="104"/>
      <c r="T331" s="104"/>
      <c r="U331" s="104"/>
      <c r="V331" s="104"/>
      <c r="W331" s="111"/>
      <c r="X331" s="137"/>
      <c r="Y331" s="137"/>
      <c r="Z331" s="137"/>
      <c r="AA331" s="137"/>
      <c r="AD331" s="21"/>
      <c r="AE331" s="21"/>
      <c r="AF331" s="21"/>
      <c r="AG331" s="21"/>
    </row>
    <row r="332" spans="4:33" s="23" customFormat="1" hidden="1" x14ac:dyDescent="0.25">
      <c r="D332" s="33"/>
      <c r="F332" s="21"/>
      <c r="G332" s="21"/>
      <c r="H332" s="21"/>
      <c r="I332" s="104"/>
      <c r="J332" s="104"/>
      <c r="K332" s="104"/>
      <c r="L332" s="104"/>
      <c r="M332" s="111"/>
      <c r="N332" s="21"/>
      <c r="O332" s="21"/>
      <c r="P332" s="21"/>
      <c r="Q332" s="21"/>
      <c r="R332" s="125"/>
      <c r="S332" s="104"/>
      <c r="T332" s="104"/>
      <c r="U332" s="104"/>
      <c r="V332" s="104"/>
      <c r="W332" s="111"/>
      <c r="X332" s="137"/>
      <c r="Y332" s="137"/>
      <c r="Z332" s="137"/>
      <c r="AA332" s="137"/>
      <c r="AD332" s="21"/>
      <c r="AE332" s="21"/>
      <c r="AF332" s="21"/>
      <c r="AG332" s="21"/>
    </row>
    <row r="333" spans="4:33" s="23" customFormat="1" hidden="1" x14ac:dyDescent="0.25">
      <c r="D333" s="33"/>
      <c r="F333" s="21"/>
      <c r="G333" s="21"/>
      <c r="H333" s="21"/>
      <c r="I333" s="104"/>
      <c r="J333" s="104"/>
      <c r="K333" s="104"/>
      <c r="L333" s="104"/>
      <c r="M333" s="111"/>
      <c r="N333" s="21"/>
      <c r="O333" s="21"/>
      <c r="P333" s="21"/>
      <c r="Q333" s="21"/>
      <c r="R333" s="125"/>
      <c r="S333" s="104"/>
      <c r="T333" s="104"/>
      <c r="U333" s="104"/>
      <c r="V333" s="104"/>
      <c r="W333" s="111"/>
      <c r="X333" s="137"/>
      <c r="Y333" s="137"/>
      <c r="Z333" s="137"/>
      <c r="AA333" s="137"/>
      <c r="AD333" s="21"/>
      <c r="AE333" s="21"/>
      <c r="AF333" s="21"/>
      <c r="AG333" s="21"/>
    </row>
    <row r="334" spans="4:33" s="23" customFormat="1" hidden="1" x14ac:dyDescent="0.25">
      <c r="D334" s="33"/>
      <c r="F334" s="21"/>
      <c r="G334" s="21"/>
      <c r="H334" s="21"/>
      <c r="I334" s="104"/>
      <c r="J334" s="104"/>
      <c r="K334" s="104"/>
      <c r="L334" s="104"/>
      <c r="M334" s="111"/>
      <c r="N334" s="21"/>
      <c r="O334" s="21"/>
      <c r="P334" s="21"/>
      <c r="Q334" s="21"/>
      <c r="R334" s="125"/>
      <c r="S334" s="104"/>
      <c r="T334" s="104"/>
      <c r="U334" s="104"/>
      <c r="V334" s="104"/>
      <c r="W334" s="111"/>
      <c r="X334" s="137"/>
      <c r="Y334" s="137"/>
      <c r="Z334" s="137"/>
      <c r="AA334" s="137"/>
      <c r="AD334" s="21"/>
      <c r="AE334" s="21"/>
      <c r="AF334" s="21"/>
      <c r="AG334" s="21"/>
    </row>
    <row r="335" spans="4:33" s="23" customFormat="1" hidden="1" x14ac:dyDescent="0.25">
      <c r="D335" s="33"/>
      <c r="F335" s="21"/>
      <c r="G335" s="21"/>
      <c r="H335" s="21"/>
      <c r="I335" s="104"/>
      <c r="J335" s="104"/>
      <c r="K335" s="104"/>
      <c r="L335" s="104"/>
      <c r="M335" s="111"/>
      <c r="N335" s="21"/>
      <c r="O335" s="21"/>
      <c r="P335" s="21"/>
      <c r="Q335" s="21"/>
      <c r="R335" s="125"/>
      <c r="S335" s="104"/>
      <c r="T335" s="104"/>
      <c r="U335" s="104"/>
      <c r="V335" s="104"/>
      <c r="W335" s="111"/>
      <c r="X335" s="137"/>
      <c r="Y335" s="137"/>
      <c r="Z335" s="137"/>
      <c r="AA335" s="137"/>
      <c r="AD335" s="21"/>
      <c r="AE335" s="21"/>
      <c r="AF335" s="21"/>
      <c r="AG335" s="21"/>
    </row>
    <row r="336" spans="4:33" s="23" customFormat="1" hidden="1" x14ac:dyDescent="0.25">
      <c r="D336" s="33"/>
      <c r="F336" s="21"/>
      <c r="G336" s="21"/>
      <c r="H336" s="21"/>
      <c r="I336" s="104"/>
      <c r="J336" s="104"/>
      <c r="K336" s="104"/>
      <c r="L336" s="104"/>
      <c r="M336" s="111"/>
      <c r="N336" s="21"/>
      <c r="O336" s="21"/>
      <c r="P336" s="21"/>
      <c r="Q336" s="21"/>
      <c r="R336" s="125"/>
      <c r="S336" s="104"/>
      <c r="T336" s="104"/>
      <c r="U336" s="104"/>
      <c r="V336" s="104"/>
      <c r="W336" s="111"/>
      <c r="X336" s="137"/>
      <c r="Y336" s="137"/>
      <c r="Z336" s="137"/>
      <c r="AA336" s="137"/>
      <c r="AD336" s="21"/>
      <c r="AE336" s="21"/>
      <c r="AF336" s="21"/>
      <c r="AG336" s="21"/>
    </row>
    <row r="337" spans="4:33" s="23" customFormat="1" hidden="1" x14ac:dyDescent="0.25">
      <c r="D337" s="33"/>
      <c r="F337" s="21"/>
      <c r="G337" s="21"/>
      <c r="H337" s="21"/>
      <c r="I337" s="104"/>
      <c r="J337" s="104"/>
      <c r="K337" s="104"/>
      <c r="L337" s="104"/>
      <c r="M337" s="111"/>
      <c r="N337" s="21"/>
      <c r="O337" s="21"/>
      <c r="P337" s="21"/>
      <c r="Q337" s="21"/>
      <c r="R337" s="125"/>
      <c r="S337" s="104"/>
      <c r="T337" s="104"/>
      <c r="U337" s="104"/>
      <c r="V337" s="104"/>
      <c r="W337" s="111"/>
      <c r="X337" s="137"/>
      <c r="Y337" s="137"/>
      <c r="Z337" s="137"/>
      <c r="AA337" s="137"/>
      <c r="AD337" s="21"/>
      <c r="AE337" s="21"/>
      <c r="AF337" s="21"/>
      <c r="AG337" s="21"/>
    </row>
    <row r="338" spans="4:33" s="23" customFormat="1" hidden="1" x14ac:dyDescent="0.25">
      <c r="D338" s="33"/>
      <c r="F338" s="21"/>
      <c r="G338" s="21"/>
      <c r="H338" s="21"/>
      <c r="I338" s="104"/>
      <c r="J338" s="104"/>
      <c r="K338" s="104"/>
      <c r="L338" s="104"/>
      <c r="M338" s="111"/>
      <c r="N338" s="21"/>
      <c r="O338" s="21"/>
      <c r="P338" s="21"/>
      <c r="Q338" s="21"/>
      <c r="R338" s="125"/>
      <c r="S338" s="104"/>
      <c r="T338" s="104"/>
      <c r="U338" s="104"/>
      <c r="V338" s="104"/>
      <c r="W338" s="111"/>
      <c r="X338" s="137"/>
      <c r="Y338" s="137"/>
      <c r="Z338" s="137"/>
      <c r="AA338" s="137"/>
      <c r="AD338" s="21"/>
      <c r="AE338" s="21"/>
      <c r="AF338" s="21"/>
      <c r="AG338" s="21"/>
    </row>
    <row r="339" spans="4:33" s="23" customFormat="1" hidden="1" x14ac:dyDescent="0.25">
      <c r="D339" s="33"/>
      <c r="F339" s="21"/>
      <c r="G339" s="21"/>
      <c r="H339" s="21"/>
      <c r="I339" s="104"/>
      <c r="J339" s="104"/>
      <c r="K339" s="104"/>
      <c r="L339" s="104"/>
      <c r="M339" s="111"/>
      <c r="N339" s="21"/>
      <c r="O339" s="21"/>
      <c r="P339" s="21"/>
      <c r="Q339" s="21"/>
      <c r="R339" s="125"/>
      <c r="S339" s="104"/>
      <c r="T339" s="104"/>
      <c r="U339" s="104"/>
      <c r="V339" s="104"/>
      <c r="W339" s="111"/>
      <c r="X339" s="137"/>
      <c r="Y339" s="137"/>
      <c r="Z339" s="137"/>
      <c r="AA339" s="137"/>
      <c r="AD339" s="21"/>
      <c r="AE339" s="21"/>
      <c r="AF339" s="21"/>
      <c r="AG339" s="21"/>
    </row>
    <row r="340" spans="4:33" s="23" customFormat="1" hidden="1" x14ac:dyDescent="0.25">
      <c r="D340" s="33"/>
      <c r="F340" s="21"/>
      <c r="G340" s="21"/>
      <c r="H340" s="21"/>
      <c r="I340" s="104"/>
      <c r="J340" s="104"/>
      <c r="K340" s="104"/>
      <c r="L340" s="104"/>
      <c r="M340" s="111"/>
      <c r="N340" s="21"/>
      <c r="O340" s="21"/>
      <c r="P340" s="21"/>
      <c r="Q340" s="21"/>
      <c r="R340" s="125"/>
      <c r="S340" s="104"/>
      <c r="T340" s="104"/>
      <c r="U340" s="104"/>
      <c r="V340" s="104"/>
      <c r="W340" s="111"/>
      <c r="X340" s="137"/>
      <c r="Y340" s="137"/>
      <c r="Z340" s="137"/>
      <c r="AA340" s="137"/>
      <c r="AD340" s="21"/>
      <c r="AE340" s="21"/>
      <c r="AF340" s="21"/>
      <c r="AG340" s="21"/>
    </row>
    <row r="341" spans="4:33" s="23" customFormat="1" hidden="1" x14ac:dyDescent="0.25">
      <c r="D341" s="33"/>
      <c r="F341" s="21"/>
      <c r="G341" s="21"/>
      <c r="H341" s="21"/>
      <c r="I341" s="104"/>
      <c r="J341" s="104"/>
      <c r="K341" s="104"/>
      <c r="L341" s="104"/>
      <c r="M341" s="111"/>
      <c r="N341" s="21"/>
      <c r="O341" s="21"/>
      <c r="P341" s="21"/>
      <c r="Q341" s="21"/>
      <c r="R341" s="125"/>
      <c r="S341" s="104"/>
      <c r="T341" s="104"/>
      <c r="U341" s="104"/>
      <c r="V341" s="104"/>
      <c r="W341" s="111"/>
      <c r="X341" s="137"/>
      <c r="Y341" s="137"/>
      <c r="Z341" s="137"/>
      <c r="AA341" s="137"/>
      <c r="AD341" s="21"/>
      <c r="AE341" s="21"/>
      <c r="AF341" s="21"/>
      <c r="AG341" s="21"/>
    </row>
    <row r="342" spans="4:33" s="23" customFormat="1" hidden="1" x14ac:dyDescent="0.25">
      <c r="D342" s="33"/>
      <c r="F342" s="21"/>
      <c r="G342" s="21"/>
      <c r="H342" s="21"/>
      <c r="I342" s="104"/>
      <c r="J342" s="104"/>
      <c r="K342" s="104"/>
      <c r="L342" s="104"/>
      <c r="M342" s="111"/>
      <c r="N342" s="21"/>
      <c r="O342" s="21"/>
      <c r="P342" s="21"/>
      <c r="Q342" s="21"/>
      <c r="R342" s="125"/>
      <c r="S342" s="104"/>
      <c r="T342" s="104"/>
      <c r="U342" s="104"/>
      <c r="V342" s="104"/>
      <c r="W342" s="111"/>
      <c r="X342" s="137"/>
      <c r="Y342" s="137"/>
      <c r="Z342" s="137"/>
      <c r="AA342" s="137"/>
      <c r="AD342" s="21"/>
      <c r="AE342" s="21"/>
      <c r="AF342" s="21"/>
      <c r="AG342" s="21"/>
    </row>
    <row r="343" spans="4:33" s="23" customFormat="1" hidden="1" x14ac:dyDescent="0.25">
      <c r="D343" s="33"/>
      <c r="F343" s="21"/>
      <c r="G343" s="21"/>
      <c r="H343" s="21"/>
      <c r="I343" s="104"/>
      <c r="J343" s="104"/>
      <c r="K343" s="104"/>
      <c r="L343" s="104"/>
      <c r="M343" s="111"/>
      <c r="N343" s="21"/>
      <c r="O343" s="21"/>
      <c r="P343" s="21"/>
      <c r="Q343" s="21"/>
      <c r="R343" s="125"/>
      <c r="S343" s="104"/>
      <c r="T343" s="104"/>
      <c r="U343" s="104"/>
      <c r="V343" s="104"/>
      <c r="W343" s="111"/>
      <c r="X343" s="137"/>
      <c r="Y343" s="137"/>
      <c r="Z343" s="137"/>
      <c r="AA343" s="137"/>
      <c r="AD343" s="21"/>
      <c r="AE343" s="21"/>
      <c r="AF343" s="21"/>
      <c r="AG343" s="21"/>
    </row>
    <row r="344" spans="4:33" s="23" customFormat="1" hidden="1" x14ac:dyDescent="0.25">
      <c r="D344" s="33"/>
      <c r="F344" s="21"/>
      <c r="G344" s="21"/>
      <c r="H344" s="21"/>
      <c r="I344" s="104"/>
      <c r="J344" s="104"/>
      <c r="K344" s="104"/>
      <c r="L344" s="104"/>
      <c r="M344" s="111"/>
      <c r="N344" s="21"/>
      <c r="O344" s="21"/>
      <c r="P344" s="21"/>
      <c r="Q344" s="21"/>
      <c r="R344" s="125"/>
      <c r="S344" s="104"/>
      <c r="T344" s="104"/>
      <c r="U344" s="104"/>
      <c r="V344" s="104"/>
      <c r="W344" s="111"/>
      <c r="X344" s="137"/>
      <c r="Y344" s="137"/>
      <c r="Z344" s="137"/>
      <c r="AA344" s="137"/>
      <c r="AD344" s="21"/>
      <c r="AE344" s="21"/>
      <c r="AF344" s="21"/>
      <c r="AG344" s="21"/>
    </row>
    <row r="345" spans="4:33" s="23" customFormat="1" hidden="1" x14ac:dyDescent="0.25">
      <c r="D345" s="33"/>
      <c r="F345" s="21"/>
      <c r="G345" s="21"/>
      <c r="H345" s="21"/>
      <c r="I345" s="104"/>
      <c r="J345" s="104"/>
      <c r="K345" s="104"/>
      <c r="L345" s="104"/>
      <c r="M345" s="111"/>
      <c r="N345" s="21"/>
      <c r="O345" s="21"/>
      <c r="P345" s="21"/>
      <c r="Q345" s="21"/>
      <c r="R345" s="125"/>
      <c r="S345" s="104"/>
      <c r="T345" s="104"/>
      <c r="U345" s="104"/>
      <c r="V345" s="104"/>
      <c r="W345" s="111"/>
      <c r="X345" s="137"/>
      <c r="Y345" s="137"/>
      <c r="Z345" s="137"/>
      <c r="AA345" s="137"/>
      <c r="AD345" s="21"/>
      <c r="AE345" s="21"/>
      <c r="AF345" s="21"/>
      <c r="AG345" s="21"/>
    </row>
    <row r="346" spans="4:33" s="23" customFormat="1" hidden="1" x14ac:dyDescent="0.25">
      <c r="D346" s="33"/>
      <c r="F346" s="21"/>
      <c r="G346" s="21"/>
      <c r="H346" s="21"/>
      <c r="I346" s="104"/>
      <c r="J346" s="104"/>
      <c r="K346" s="104"/>
      <c r="L346" s="104"/>
      <c r="M346" s="111"/>
      <c r="N346" s="21"/>
      <c r="O346" s="21"/>
      <c r="P346" s="21"/>
      <c r="Q346" s="21"/>
      <c r="R346" s="125"/>
      <c r="S346" s="104"/>
      <c r="T346" s="104"/>
      <c r="U346" s="104"/>
      <c r="V346" s="104"/>
      <c r="W346" s="111"/>
      <c r="X346" s="137"/>
      <c r="Y346" s="137"/>
      <c r="Z346" s="137"/>
      <c r="AA346" s="137"/>
      <c r="AD346" s="21"/>
      <c r="AE346" s="21"/>
      <c r="AF346" s="21"/>
      <c r="AG346" s="21"/>
    </row>
    <row r="347" spans="4:33" s="23" customFormat="1" hidden="1" x14ac:dyDescent="0.25">
      <c r="D347" s="33"/>
      <c r="F347" s="21"/>
      <c r="G347" s="21"/>
      <c r="H347" s="21"/>
      <c r="I347" s="104"/>
      <c r="J347" s="104"/>
      <c r="K347" s="104"/>
      <c r="L347" s="104"/>
      <c r="M347" s="111"/>
      <c r="N347" s="21"/>
      <c r="O347" s="21"/>
      <c r="P347" s="21"/>
      <c r="Q347" s="21"/>
      <c r="R347" s="125"/>
      <c r="S347" s="104"/>
      <c r="T347" s="104"/>
      <c r="U347" s="104"/>
      <c r="V347" s="104"/>
      <c r="W347" s="111"/>
      <c r="X347" s="137"/>
      <c r="Y347" s="137"/>
      <c r="Z347" s="137"/>
      <c r="AA347" s="137"/>
      <c r="AD347" s="21"/>
      <c r="AE347" s="21"/>
      <c r="AF347" s="21"/>
      <c r="AG347" s="21"/>
    </row>
    <row r="348" spans="4:33" s="23" customFormat="1" hidden="1" x14ac:dyDescent="0.25">
      <c r="D348" s="33"/>
      <c r="F348" s="21"/>
      <c r="G348" s="21"/>
      <c r="H348" s="21"/>
      <c r="I348" s="104"/>
      <c r="J348" s="104"/>
      <c r="K348" s="104"/>
      <c r="L348" s="104"/>
      <c r="M348" s="111"/>
      <c r="N348" s="21"/>
      <c r="O348" s="21"/>
      <c r="P348" s="21"/>
      <c r="Q348" s="21"/>
      <c r="R348" s="125"/>
      <c r="S348" s="104"/>
      <c r="T348" s="104"/>
      <c r="U348" s="104"/>
      <c r="V348" s="104"/>
      <c r="W348" s="111"/>
      <c r="X348" s="137"/>
      <c r="Y348" s="137"/>
      <c r="Z348" s="137"/>
      <c r="AA348" s="137"/>
      <c r="AD348" s="21"/>
      <c r="AE348" s="21"/>
      <c r="AF348" s="21"/>
      <c r="AG348" s="21"/>
    </row>
    <row r="349" spans="4:33" s="23" customFormat="1" hidden="1" x14ac:dyDescent="0.25">
      <c r="D349" s="33"/>
      <c r="F349" s="21"/>
      <c r="G349" s="21"/>
      <c r="H349" s="21"/>
      <c r="I349" s="104"/>
      <c r="J349" s="104"/>
      <c r="K349" s="104"/>
      <c r="L349" s="104"/>
      <c r="M349" s="111"/>
      <c r="N349" s="21"/>
      <c r="O349" s="21"/>
      <c r="P349" s="21"/>
      <c r="Q349" s="21"/>
      <c r="R349" s="125"/>
      <c r="S349" s="104"/>
      <c r="T349" s="104"/>
      <c r="U349" s="104"/>
      <c r="V349" s="104"/>
      <c r="W349" s="111"/>
      <c r="X349" s="137"/>
      <c r="Y349" s="137"/>
      <c r="Z349" s="137"/>
      <c r="AA349" s="137"/>
      <c r="AD349" s="21"/>
      <c r="AE349" s="21"/>
      <c r="AF349" s="21"/>
      <c r="AG349" s="21"/>
    </row>
    <row r="350" spans="4:33" s="23" customFormat="1" hidden="1" x14ac:dyDescent="0.25">
      <c r="D350" s="33"/>
      <c r="F350" s="21"/>
      <c r="G350" s="21"/>
      <c r="H350" s="21"/>
      <c r="I350" s="104"/>
      <c r="J350" s="104"/>
      <c r="K350" s="104"/>
      <c r="L350" s="104"/>
      <c r="M350" s="111"/>
      <c r="N350" s="21"/>
      <c r="O350" s="21"/>
      <c r="P350" s="21"/>
      <c r="Q350" s="21"/>
      <c r="R350" s="125"/>
      <c r="S350" s="104"/>
      <c r="T350" s="104"/>
      <c r="U350" s="104"/>
      <c r="V350" s="104"/>
      <c r="W350" s="111"/>
      <c r="X350" s="137"/>
      <c r="Y350" s="137"/>
      <c r="Z350" s="137"/>
      <c r="AA350" s="137"/>
      <c r="AD350" s="21"/>
      <c r="AE350" s="21"/>
      <c r="AF350" s="21"/>
      <c r="AG350" s="21"/>
    </row>
    <row r="351" spans="4:33" s="23" customFormat="1" hidden="1" x14ac:dyDescent="0.25">
      <c r="D351" s="33"/>
      <c r="F351" s="21"/>
      <c r="G351" s="21"/>
      <c r="H351" s="21"/>
      <c r="I351" s="104"/>
      <c r="J351" s="104"/>
      <c r="K351" s="104"/>
      <c r="L351" s="104"/>
      <c r="M351" s="111"/>
      <c r="N351" s="21"/>
      <c r="O351" s="21"/>
      <c r="P351" s="21"/>
      <c r="Q351" s="21"/>
      <c r="R351" s="125"/>
      <c r="S351" s="104"/>
      <c r="T351" s="104"/>
      <c r="U351" s="104"/>
      <c r="V351" s="104"/>
      <c r="W351" s="111"/>
      <c r="X351" s="137"/>
      <c r="Y351" s="137"/>
      <c r="Z351" s="137"/>
      <c r="AA351" s="137"/>
      <c r="AD351" s="21"/>
      <c r="AE351" s="21"/>
      <c r="AF351" s="21"/>
      <c r="AG351" s="21"/>
    </row>
    <row r="352" spans="4:33" s="23" customFormat="1" hidden="1" x14ac:dyDescent="0.25">
      <c r="D352" s="33"/>
      <c r="F352" s="21"/>
      <c r="G352" s="21"/>
      <c r="H352" s="21"/>
      <c r="I352" s="104"/>
      <c r="J352" s="104"/>
      <c r="K352" s="104"/>
      <c r="L352" s="104"/>
      <c r="M352" s="111"/>
      <c r="N352" s="21"/>
      <c r="O352" s="21"/>
      <c r="P352" s="21"/>
      <c r="Q352" s="21"/>
      <c r="R352" s="125"/>
      <c r="S352" s="104"/>
      <c r="T352" s="104"/>
      <c r="U352" s="104"/>
      <c r="V352" s="104"/>
      <c r="W352" s="111"/>
      <c r="X352" s="137"/>
      <c r="Y352" s="137"/>
      <c r="Z352" s="137"/>
      <c r="AA352" s="137"/>
      <c r="AD352" s="21"/>
      <c r="AE352" s="21"/>
      <c r="AF352" s="21"/>
      <c r="AG352" s="21"/>
    </row>
    <row r="353" spans="4:33" s="23" customFormat="1" hidden="1" x14ac:dyDescent="0.25">
      <c r="D353" s="33"/>
      <c r="F353" s="21"/>
      <c r="G353" s="21"/>
      <c r="H353" s="21"/>
      <c r="I353" s="104"/>
      <c r="J353" s="104"/>
      <c r="K353" s="104"/>
      <c r="L353" s="104"/>
      <c r="M353" s="111"/>
      <c r="N353" s="21"/>
      <c r="O353" s="21"/>
      <c r="P353" s="21"/>
      <c r="Q353" s="21"/>
      <c r="R353" s="125"/>
      <c r="S353" s="104"/>
      <c r="T353" s="104"/>
      <c r="U353" s="104"/>
      <c r="V353" s="104"/>
      <c r="W353" s="111"/>
      <c r="X353" s="137"/>
      <c r="Y353" s="137"/>
      <c r="Z353" s="137"/>
      <c r="AA353" s="137"/>
      <c r="AD353" s="21"/>
      <c r="AE353" s="21"/>
      <c r="AF353" s="21"/>
      <c r="AG353" s="21"/>
    </row>
    <row r="354" spans="4:33" s="23" customFormat="1" hidden="1" x14ac:dyDescent="0.25">
      <c r="D354" s="33"/>
      <c r="F354" s="21"/>
      <c r="G354" s="21"/>
      <c r="H354" s="21"/>
      <c r="I354" s="104"/>
      <c r="J354" s="104"/>
      <c r="K354" s="104"/>
      <c r="L354" s="104"/>
      <c r="M354" s="111"/>
      <c r="N354" s="21"/>
      <c r="O354" s="21"/>
      <c r="P354" s="21"/>
      <c r="Q354" s="21"/>
      <c r="R354" s="125"/>
      <c r="S354" s="104"/>
      <c r="T354" s="104"/>
      <c r="U354" s="104"/>
      <c r="V354" s="104"/>
      <c r="W354" s="111"/>
      <c r="X354" s="137"/>
      <c r="Y354" s="137"/>
      <c r="Z354" s="137"/>
      <c r="AA354" s="137"/>
      <c r="AD354" s="21"/>
      <c r="AE354" s="21"/>
      <c r="AF354" s="21"/>
      <c r="AG354" s="21"/>
    </row>
    <row r="355" spans="4:33" s="23" customFormat="1" hidden="1" x14ac:dyDescent="0.25">
      <c r="D355" s="33"/>
      <c r="F355" s="21"/>
      <c r="G355" s="21"/>
      <c r="H355" s="21"/>
      <c r="I355" s="104"/>
      <c r="J355" s="104"/>
      <c r="K355" s="104"/>
      <c r="L355" s="104"/>
      <c r="M355" s="111"/>
      <c r="N355" s="21"/>
      <c r="O355" s="21"/>
      <c r="P355" s="21"/>
      <c r="Q355" s="21"/>
      <c r="R355" s="125"/>
      <c r="S355" s="104"/>
      <c r="T355" s="104"/>
      <c r="U355" s="104"/>
      <c r="V355" s="104"/>
      <c r="W355" s="111"/>
      <c r="X355" s="137"/>
      <c r="Y355" s="137"/>
      <c r="Z355" s="137"/>
      <c r="AA355" s="137"/>
      <c r="AD355" s="21"/>
      <c r="AE355" s="21"/>
      <c r="AF355" s="21"/>
      <c r="AG355" s="21"/>
    </row>
    <row r="356" spans="4:33" s="23" customFormat="1" hidden="1" x14ac:dyDescent="0.25">
      <c r="D356" s="33"/>
      <c r="F356" s="21"/>
      <c r="G356" s="21"/>
      <c r="H356" s="21"/>
      <c r="I356" s="104"/>
      <c r="J356" s="104"/>
      <c r="K356" s="104"/>
      <c r="L356" s="104"/>
      <c r="M356" s="111"/>
      <c r="N356" s="21"/>
      <c r="O356" s="21"/>
      <c r="P356" s="21"/>
      <c r="Q356" s="21"/>
      <c r="R356" s="125"/>
      <c r="S356" s="104"/>
      <c r="T356" s="104"/>
      <c r="U356" s="104"/>
      <c r="V356" s="104"/>
      <c r="W356" s="111"/>
      <c r="X356" s="137"/>
      <c r="Y356" s="137"/>
      <c r="Z356" s="137"/>
      <c r="AA356" s="137"/>
      <c r="AD356" s="21"/>
      <c r="AE356" s="21"/>
      <c r="AF356" s="21"/>
      <c r="AG356" s="21"/>
    </row>
    <row r="357" spans="4:33" s="23" customFormat="1" hidden="1" x14ac:dyDescent="0.25">
      <c r="D357" s="33"/>
      <c r="F357" s="21"/>
      <c r="G357" s="21"/>
      <c r="H357" s="21"/>
      <c r="I357" s="104"/>
      <c r="J357" s="104"/>
      <c r="K357" s="104"/>
      <c r="L357" s="104"/>
      <c r="M357" s="111"/>
      <c r="N357" s="21"/>
      <c r="O357" s="21"/>
      <c r="P357" s="21"/>
      <c r="Q357" s="21"/>
      <c r="R357" s="125"/>
      <c r="S357" s="104"/>
      <c r="T357" s="104"/>
      <c r="U357" s="104"/>
      <c r="V357" s="104"/>
      <c r="W357" s="111"/>
      <c r="X357" s="137"/>
      <c r="Y357" s="137"/>
      <c r="Z357" s="137"/>
      <c r="AA357" s="137"/>
      <c r="AD357" s="21"/>
      <c r="AE357" s="21"/>
      <c r="AF357" s="21"/>
      <c r="AG357" s="21"/>
    </row>
    <row r="358" spans="4:33" s="23" customFormat="1" hidden="1" x14ac:dyDescent="0.25">
      <c r="D358" s="33"/>
      <c r="F358" s="21"/>
      <c r="G358" s="21"/>
      <c r="H358" s="21"/>
      <c r="I358" s="104"/>
      <c r="J358" s="104"/>
      <c r="K358" s="104"/>
      <c r="L358" s="104"/>
      <c r="M358" s="111"/>
      <c r="N358" s="21"/>
      <c r="O358" s="21"/>
      <c r="P358" s="21"/>
      <c r="Q358" s="21"/>
      <c r="R358" s="125"/>
      <c r="S358" s="104"/>
      <c r="T358" s="104"/>
      <c r="U358" s="104"/>
      <c r="V358" s="104"/>
      <c r="W358" s="111"/>
      <c r="X358" s="137"/>
      <c r="Y358" s="137"/>
      <c r="Z358" s="137"/>
      <c r="AA358" s="137"/>
      <c r="AD358" s="21"/>
      <c r="AE358" s="21"/>
      <c r="AF358" s="21"/>
      <c r="AG358" s="21"/>
    </row>
    <row r="359" spans="4:33" s="23" customFormat="1" hidden="1" x14ac:dyDescent="0.25">
      <c r="D359" s="33"/>
      <c r="F359" s="21"/>
      <c r="G359" s="21"/>
      <c r="H359" s="21"/>
      <c r="I359" s="104"/>
      <c r="J359" s="104"/>
      <c r="K359" s="104"/>
      <c r="L359" s="104"/>
      <c r="M359" s="111"/>
      <c r="N359" s="21"/>
      <c r="O359" s="21"/>
      <c r="P359" s="21"/>
      <c r="Q359" s="21"/>
      <c r="R359" s="125"/>
      <c r="S359" s="104"/>
      <c r="T359" s="104"/>
      <c r="U359" s="104"/>
      <c r="V359" s="104"/>
      <c r="W359" s="111"/>
      <c r="X359" s="137"/>
      <c r="Y359" s="137"/>
      <c r="Z359" s="137"/>
      <c r="AA359" s="137"/>
      <c r="AD359" s="21"/>
      <c r="AE359" s="21"/>
      <c r="AF359" s="21"/>
      <c r="AG359" s="21"/>
    </row>
    <row r="360" spans="4:33" s="23" customFormat="1" hidden="1" x14ac:dyDescent="0.25">
      <c r="D360" s="33"/>
      <c r="F360" s="21"/>
      <c r="G360" s="21"/>
      <c r="H360" s="21"/>
      <c r="I360" s="104"/>
      <c r="J360" s="104"/>
      <c r="K360" s="104"/>
      <c r="L360" s="104"/>
      <c r="M360" s="111"/>
      <c r="N360" s="21"/>
      <c r="O360" s="21"/>
      <c r="P360" s="21"/>
      <c r="Q360" s="21"/>
      <c r="R360" s="125"/>
      <c r="S360" s="104"/>
      <c r="T360" s="104"/>
      <c r="U360" s="104"/>
      <c r="V360" s="104"/>
      <c r="W360" s="111"/>
      <c r="X360" s="137"/>
      <c r="Y360" s="137"/>
      <c r="Z360" s="137"/>
      <c r="AA360" s="137"/>
      <c r="AD360" s="21"/>
      <c r="AE360" s="21"/>
      <c r="AF360" s="21"/>
      <c r="AG360" s="21"/>
    </row>
    <row r="361" spans="4:33" s="23" customFormat="1" hidden="1" x14ac:dyDescent="0.25">
      <c r="D361" s="33"/>
      <c r="F361" s="21"/>
      <c r="G361" s="21"/>
      <c r="H361" s="21"/>
      <c r="I361" s="104"/>
      <c r="J361" s="104"/>
      <c r="K361" s="104"/>
      <c r="L361" s="104"/>
      <c r="M361" s="111"/>
      <c r="N361" s="21"/>
      <c r="O361" s="21"/>
      <c r="P361" s="21"/>
      <c r="Q361" s="21"/>
      <c r="R361" s="125"/>
      <c r="S361" s="104"/>
      <c r="T361" s="104"/>
      <c r="U361" s="104"/>
      <c r="V361" s="104"/>
      <c r="W361" s="111"/>
      <c r="X361" s="137"/>
      <c r="Y361" s="137"/>
      <c r="Z361" s="137"/>
      <c r="AA361" s="137"/>
      <c r="AD361" s="21"/>
      <c r="AE361" s="21"/>
      <c r="AF361" s="21"/>
      <c r="AG361" s="21"/>
    </row>
    <row r="362" spans="4:33" s="23" customFormat="1" hidden="1" x14ac:dyDescent="0.25">
      <c r="D362" s="33"/>
      <c r="F362" s="21"/>
      <c r="G362" s="21"/>
      <c r="H362" s="21"/>
      <c r="I362" s="104"/>
      <c r="J362" s="104"/>
      <c r="K362" s="104"/>
      <c r="L362" s="104"/>
      <c r="M362" s="111"/>
      <c r="N362" s="21"/>
      <c r="O362" s="21"/>
      <c r="P362" s="21"/>
      <c r="Q362" s="21"/>
      <c r="R362" s="125"/>
      <c r="S362" s="104"/>
      <c r="T362" s="104"/>
      <c r="U362" s="104"/>
      <c r="V362" s="104"/>
      <c r="W362" s="111"/>
      <c r="X362" s="137"/>
      <c r="Y362" s="137"/>
      <c r="Z362" s="137"/>
      <c r="AA362" s="137"/>
      <c r="AD362" s="21"/>
      <c r="AE362" s="21"/>
      <c r="AF362" s="21"/>
      <c r="AG362" s="21"/>
    </row>
    <row r="363" spans="4:33" s="23" customFormat="1" hidden="1" x14ac:dyDescent="0.25">
      <c r="D363" s="33"/>
      <c r="F363" s="21"/>
      <c r="G363" s="21"/>
      <c r="H363" s="21"/>
      <c r="I363" s="104"/>
      <c r="J363" s="104"/>
      <c r="K363" s="104"/>
      <c r="L363" s="104"/>
      <c r="M363" s="111"/>
      <c r="N363" s="21"/>
      <c r="O363" s="21"/>
      <c r="P363" s="21"/>
      <c r="Q363" s="21"/>
      <c r="R363" s="125"/>
      <c r="S363" s="104"/>
      <c r="T363" s="104"/>
      <c r="U363" s="104"/>
      <c r="V363" s="104"/>
      <c r="W363" s="111"/>
      <c r="X363" s="137"/>
      <c r="Y363" s="137"/>
      <c r="Z363" s="137"/>
      <c r="AA363" s="137"/>
      <c r="AD363" s="21"/>
      <c r="AE363" s="21"/>
      <c r="AF363" s="21"/>
      <c r="AG363" s="21"/>
    </row>
    <row r="364" spans="4:33" s="23" customFormat="1" hidden="1" x14ac:dyDescent="0.25">
      <c r="D364" s="33"/>
      <c r="F364" s="21"/>
      <c r="G364" s="21"/>
      <c r="H364" s="21"/>
      <c r="I364" s="104"/>
      <c r="J364" s="104"/>
      <c r="K364" s="104"/>
      <c r="L364" s="104"/>
      <c r="M364" s="111"/>
      <c r="N364" s="21"/>
      <c r="O364" s="21"/>
      <c r="P364" s="21"/>
      <c r="Q364" s="21"/>
      <c r="R364" s="125"/>
      <c r="S364" s="104"/>
      <c r="T364" s="104"/>
      <c r="U364" s="104"/>
      <c r="V364" s="104"/>
      <c r="W364" s="111"/>
      <c r="X364" s="137"/>
      <c r="Y364" s="137"/>
      <c r="Z364" s="137"/>
      <c r="AA364" s="137"/>
      <c r="AD364" s="21"/>
      <c r="AE364" s="21"/>
      <c r="AF364" s="21"/>
      <c r="AG364" s="21"/>
    </row>
    <row r="365" spans="4:33" s="23" customFormat="1" hidden="1" x14ac:dyDescent="0.25">
      <c r="D365" s="33"/>
      <c r="F365" s="21"/>
      <c r="G365" s="21"/>
      <c r="H365" s="21"/>
      <c r="I365" s="104"/>
      <c r="J365" s="104"/>
      <c r="K365" s="104"/>
      <c r="L365" s="104"/>
      <c r="M365" s="111"/>
      <c r="N365" s="21"/>
      <c r="O365" s="21"/>
      <c r="P365" s="21"/>
      <c r="Q365" s="21"/>
      <c r="R365" s="125"/>
      <c r="S365" s="104"/>
      <c r="T365" s="104"/>
      <c r="U365" s="104"/>
      <c r="V365" s="104"/>
      <c r="W365" s="111"/>
      <c r="X365" s="137"/>
      <c r="Y365" s="137"/>
      <c r="Z365" s="137"/>
      <c r="AA365" s="137"/>
      <c r="AD365" s="21"/>
      <c r="AE365" s="21"/>
      <c r="AF365" s="21"/>
      <c r="AG365" s="21"/>
    </row>
    <row r="366" spans="4:33" s="23" customFormat="1" hidden="1" x14ac:dyDescent="0.25">
      <c r="D366" s="33"/>
      <c r="F366" s="21"/>
      <c r="G366" s="21"/>
      <c r="H366" s="21"/>
      <c r="I366" s="104"/>
      <c r="J366" s="104"/>
      <c r="K366" s="104"/>
      <c r="L366" s="104"/>
      <c r="M366" s="111"/>
      <c r="N366" s="21"/>
      <c r="O366" s="21"/>
      <c r="P366" s="21"/>
      <c r="Q366" s="21"/>
      <c r="R366" s="125"/>
      <c r="S366" s="104"/>
      <c r="T366" s="104"/>
      <c r="U366" s="104"/>
      <c r="V366" s="104"/>
      <c r="W366" s="111"/>
      <c r="X366" s="137"/>
      <c r="Y366" s="137"/>
      <c r="Z366" s="137"/>
      <c r="AA366" s="137"/>
      <c r="AD366" s="21"/>
      <c r="AE366" s="21"/>
      <c r="AF366" s="21"/>
      <c r="AG366" s="21"/>
    </row>
    <row r="367" spans="4:33" s="23" customFormat="1" hidden="1" x14ac:dyDescent="0.25">
      <c r="D367" s="33"/>
      <c r="F367" s="21"/>
      <c r="G367" s="21"/>
      <c r="H367" s="21"/>
      <c r="I367" s="104"/>
      <c r="J367" s="104"/>
      <c r="K367" s="104"/>
      <c r="L367" s="104"/>
      <c r="M367" s="111"/>
      <c r="N367" s="21"/>
      <c r="O367" s="21"/>
      <c r="P367" s="21"/>
      <c r="Q367" s="21"/>
      <c r="R367" s="125"/>
      <c r="S367" s="104"/>
      <c r="T367" s="104"/>
      <c r="U367" s="104"/>
      <c r="V367" s="104"/>
      <c r="W367" s="111"/>
      <c r="X367" s="137"/>
      <c r="Y367" s="137"/>
      <c r="Z367" s="137"/>
      <c r="AA367" s="137"/>
      <c r="AD367" s="21"/>
      <c r="AE367" s="21"/>
      <c r="AF367" s="21"/>
      <c r="AG367" s="21"/>
    </row>
    <row r="368" spans="4:33" s="23" customFormat="1" hidden="1" x14ac:dyDescent="0.25">
      <c r="D368" s="33"/>
      <c r="F368" s="21"/>
      <c r="G368" s="21"/>
      <c r="H368" s="21"/>
      <c r="I368" s="104"/>
      <c r="J368" s="104"/>
      <c r="K368" s="104"/>
      <c r="L368" s="104"/>
      <c r="M368" s="111"/>
      <c r="N368" s="21"/>
      <c r="O368" s="21"/>
      <c r="P368" s="21"/>
      <c r="Q368" s="21"/>
      <c r="R368" s="125"/>
      <c r="S368" s="104"/>
      <c r="T368" s="104"/>
      <c r="U368" s="104"/>
      <c r="V368" s="104"/>
      <c r="W368" s="111"/>
      <c r="X368" s="137"/>
      <c r="Y368" s="137"/>
      <c r="Z368" s="137"/>
      <c r="AA368" s="137"/>
      <c r="AD368" s="21"/>
      <c r="AE368" s="21"/>
      <c r="AF368" s="21"/>
      <c r="AG368" s="21"/>
    </row>
    <row r="369" spans="4:33" s="23" customFormat="1" hidden="1" x14ac:dyDescent="0.25">
      <c r="D369" s="33"/>
      <c r="F369" s="21"/>
      <c r="G369" s="21"/>
      <c r="H369" s="21"/>
      <c r="I369" s="104"/>
      <c r="J369" s="104"/>
      <c r="K369" s="104"/>
      <c r="L369" s="104"/>
      <c r="M369" s="111"/>
      <c r="N369" s="21"/>
      <c r="O369" s="21"/>
      <c r="P369" s="21"/>
      <c r="Q369" s="21"/>
      <c r="R369" s="125"/>
      <c r="S369" s="104"/>
      <c r="T369" s="104"/>
      <c r="U369" s="104"/>
      <c r="V369" s="104"/>
      <c r="W369" s="111"/>
      <c r="X369" s="137"/>
      <c r="Y369" s="137"/>
      <c r="Z369" s="137"/>
      <c r="AA369" s="137"/>
      <c r="AD369" s="21"/>
      <c r="AE369" s="21"/>
      <c r="AF369" s="21"/>
      <c r="AG369" s="21"/>
    </row>
    <row r="370" spans="4:33" s="23" customFormat="1" hidden="1" x14ac:dyDescent="0.25">
      <c r="D370" s="33"/>
      <c r="F370" s="21"/>
      <c r="G370" s="21"/>
      <c r="H370" s="21"/>
      <c r="I370" s="104"/>
      <c r="J370" s="104"/>
      <c r="K370" s="104"/>
      <c r="L370" s="104"/>
      <c r="M370" s="111"/>
      <c r="N370" s="21"/>
      <c r="O370" s="21"/>
      <c r="P370" s="21"/>
      <c r="Q370" s="21"/>
      <c r="R370" s="125"/>
      <c r="S370" s="104"/>
      <c r="T370" s="104"/>
      <c r="U370" s="104"/>
      <c r="V370" s="104"/>
      <c r="W370" s="111"/>
      <c r="X370" s="137"/>
      <c r="Y370" s="137"/>
      <c r="Z370" s="137"/>
      <c r="AA370" s="137"/>
      <c r="AD370" s="21"/>
      <c r="AE370" s="21"/>
      <c r="AF370" s="21"/>
      <c r="AG370" s="21"/>
    </row>
    <row r="371" spans="4:33" s="23" customFormat="1" hidden="1" x14ac:dyDescent="0.25">
      <c r="D371" s="33"/>
      <c r="F371" s="21"/>
      <c r="G371" s="21"/>
      <c r="H371" s="21"/>
      <c r="I371" s="104"/>
      <c r="J371" s="104"/>
      <c r="K371" s="104"/>
      <c r="L371" s="104"/>
      <c r="M371" s="111"/>
      <c r="N371" s="21"/>
      <c r="O371" s="21"/>
      <c r="P371" s="21"/>
      <c r="Q371" s="21"/>
      <c r="R371" s="125"/>
      <c r="S371" s="104"/>
      <c r="T371" s="104"/>
      <c r="U371" s="104"/>
      <c r="V371" s="104"/>
      <c r="W371" s="111"/>
      <c r="X371" s="137"/>
      <c r="Y371" s="137"/>
      <c r="Z371" s="137"/>
      <c r="AA371" s="137"/>
      <c r="AD371" s="21"/>
      <c r="AE371" s="21"/>
      <c r="AF371" s="21"/>
      <c r="AG371" s="21"/>
    </row>
    <row r="372" spans="4:33" s="23" customFormat="1" hidden="1" x14ac:dyDescent="0.25">
      <c r="D372" s="33"/>
      <c r="F372" s="21"/>
      <c r="G372" s="21"/>
      <c r="H372" s="21"/>
      <c r="I372" s="104"/>
      <c r="J372" s="104"/>
      <c r="K372" s="104"/>
      <c r="L372" s="104"/>
      <c r="M372" s="111"/>
      <c r="N372" s="21"/>
      <c r="O372" s="21"/>
      <c r="P372" s="21"/>
      <c r="Q372" s="21"/>
      <c r="R372" s="125"/>
      <c r="S372" s="104"/>
      <c r="T372" s="104"/>
      <c r="U372" s="104"/>
      <c r="V372" s="104"/>
      <c r="W372" s="111"/>
      <c r="X372" s="137"/>
      <c r="Y372" s="137"/>
      <c r="Z372" s="137"/>
      <c r="AA372" s="137"/>
      <c r="AD372" s="21"/>
      <c r="AE372" s="21"/>
      <c r="AF372" s="21"/>
      <c r="AG372" s="21"/>
    </row>
    <row r="373" spans="4:33" s="23" customFormat="1" hidden="1" x14ac:dyDescent="0.25">
      <c r="D373" s="33"/>
      <c r="F373" s="21"/>
      <c r="G373" s="21"/>
      <c r="H373" s="21"/>
      <c r="I373" s="104"/>
      <c r="J373" s="104"/>
      <c r="K373" s="104"/>
      <c r="L373" s="104"/>
      <c r="M373" s="111"/>
      <c r="N373" s="21"/>
      <c r="O373" s="21"/>
      <c r="P373" s="21"/>
      <c r="Q373" s="21"/>
      <c r="R373" s="125"/>
      <c r="S373" s="104"/>
      <c r="T373" s="104"/>
      <c r="U373" s="104"/>
      <c r="V373" s="104"/>
      <c r="W373" s="111"/>
      <c r="X373" s="137"/>
      <c r="Y373" s="137"/>
      <c r="Z373" s="137"/>
      <c r="AA373" s="137"/>
      <c r="AD373" s="21"/>
      <c r="AE373" s="21"/>
      <c r="AF373" s="21"/>
      <c r="AG373" s="21"/>
    </row>
    <row r="374" spans="4:33" s="23" customFormat="1" hidden="1" x14ac:dyDescent="0.25">
      <c r="D374" s="33"/>
      <c r="F374" s="21"/>
      <c r="G374" s="21"/>
      <c r="H374" s="21"/>
      <c r="I374" s="104"/>
      <c r="J374" s="104"/>
      <c r="K374" s="104"/>
      <c r="L374" s="104"/>
      <c r="M374" s="111"/>
      <c r="N374" s="21"/>
      <c r="O374" s="21"/>
      <c r="P374" s="21"/>
      <c r="Q374" s="21"/>
      <c r="R374" s="125"/>
      <c r="S374" s="104"/>
      <c r="T374" s="104"/>
      <c r="U374" s="104"/>
      <c r="V374" s="104"/>
      <c r="W374" s="111"/>
      <c r="X374" s="137"/>
      <c r="Y374" s="137"/>
      <c r="Z374" s="137"/>
      <c r="AA374" s="137"/>
      <c r="AD374" s="21"/>
      <c r="AE374" s="21"/>
      <c r="AF374" s="21"/>
      <c r="AG374" s="21"/>
    </row>
    <row r="375" spans="4:33" s="23" customFormat="1" hidden="1" x14ac:dyDescent="0.25">
      <c r="D375" s="33"/>
      <c r="F375" s="21"/>
      <c r="G375" s="21"/>
      <c r="H375" s="21"/>
      <c r="I375" s="104"/>
      <c r="J375" s="104"/>
      <c r="K375" s="104"/>
      <c r="L375" s="104"/>
      <c r="M375" s="111"/>
      <c r="N375" s="21"/>
      <c r="O375" s="21"/>
      <c r="P375" s="21"/>
      <c r="Q375" s="21"/>
      <c r="R375" s="125"/>
      <c r="S375" s="104"/>
      <c r="T375" s="104"/>
      <c r="U375" s="104"/>
      <c r="V375" s="104"/>
      <c r="W375" s="111"/>
      <c r="X375" s="137"/>
      <c r="Y375" s="137"/>
      <c r="Z375" s="137"/>
      <c r="AA375" s="137"/>
      <c r="AD375" s="21"/>
      <c r="AE375" s="21"/>
      <c r="AF375" s="21"/>
      <c r="AG375" s="21"/>
    </row>
    <row r="376" spans="4:33" s="23" customFormat="1" hidden="1" x14ac:dyDescent="0.25">
      <c r="D376" s="33"/>
      <c r="F376" s="21"/>
      <c r="G376" s="21"/>
      <c r="H376" s="21"/>
      <c r="I376" s="104"/>
      <c r="J376" s="104"/>
      <c r="K376" s="104"/>
      <c r="L376" s="104"/>
      <c r="M376" s="111"/>
      <c r="N376" s="21"/>
      <c r="O376" s="21"/>
      <c r="P376" s="21"/>
      <c r="Q376" s="21"/>
      <c r="R376" s="125"/>
      <c r="S376" s="104"/>
      <c r="T376" s="104"/>
      <c r="U376" s="104"/>
      <c r="V376" s="104"/>
      <c r="W376" s="111"/>
      <c r="X376" s="137"/>
      <c r="Y376" s="137"/>
      <c r="Z376" s="137"/>
      <c r="AA376" s="137"/>
      <c r="AD376" s="21"/>
      <c r="AE376" s="21"/>
      <c r="AF376" s="21"/>
      <c r="AG376" s="21"/>
    </row>
    <row r="377" spans="4:33" s="23" customFormat="1" hidden="1" x14ac:dyDescent="0.25">
      <c r="D377" s="33"/>
      <c r="F377" s="21"/>
      <c r="G377" s="21"/>
      <c r="H377" s="21"/>
      <c r="I377" s="104"/>
      <c r="J377" s="104"/>
      <c r="K377" s="104"/>
      <c r="L377" s="104"/>
      <c r="M377" s="111"/>
      <c r="N377" s="21"/>
      <c r="O377" s="21"/>
      <c r="P377" s="21"/>
      <c r="Q377" s="21"/>
      <c r="R377" s="125"/>
      <c r="S377" s="104"/>
      <c r="T377" s="104"/>
      <c r="U377" s="104"/>
      <c r="V377" s="104"/>
      <c r="W377" s="111"/>
      <c r="X377" s="137"/>
      <c r="Y377" s="137"/>
      <c r="Z377" s="137"/>
      <c r="AA377" s="137"/>
      <c r="AD377" s="21"/>
      <c r="AE377" s="21"/>
      <c r="AF377" s="21"/>
      <c r="AG377" s="21"/>
    </row>
    <row r="378" spans="4:33" s="23" customFormat="1" hidden="1" x14ac:dyDescent="0.25">
      <c r="D378" s="33"/>
      <c r="F378" s="21"/>
      <c r="G378" s="21"/>
      <c r="H378" s="21"/>
      <c r="I378" s="104"/>
      <c r="J378" s="104"/>
      <c r="K378" s="104"/>
      <c r="L378" s="104"/>
      <c r="M378" s="111"/>
      <c r="N378" s="21"/>
      <c r="O378" s="21"/>
      <c r="P378" s="21"/>
      <c r="Q378" s="21"/>
      <c r="R378" s="125"/>
      <c r="S378" s="104"/>
      <c r="T378" s="104"/>
      <c r="U378" s="104"/>
      <c r="V378" s="104"/>
      <c r="W378" s="111"/>
      <c r="X378" s="137"/>
      <c r="Y378" s="137"/>
      <c r="Z378" s="137"/>
      <c r="AA378" s="137"/>
      <c r="AD378" s="21"/>
      <c r="AE378" s="21"/>
      <c r="AF378" s="21"/>
      <c r="AG378" s="21"/>
    </row>
    <row r="379" spans="4:33" s="23" customFormat="1" hidden="1" x14ac:dyDescent="0.25">
      <c r="D379" s="33"/>
      <c r="F379" s="21"/>
      <c r="G379" s="21"/>
      <c r="H379" s="21"/>
      <c r="I379" s="104"/>
      <c r="J379" s="104"/>
      <c r="K379" s="104"/>
      <c r="L379" s="104"/>
      <c r="M379" s="111"/>
      <c r="N379" s="21"/>
      <c r="O379" s="21"/>
      <c r="P379" s="21"/>
      <c r="Q379" s="21"/>
      <c r="R379" s="125"/>
      <c r="S379" s="104"/>
      <c r="T379" s="104"/>
      <c r="U379" s="104"/>
      <c r="V379" s="104"/>
      <c r="W379" s="111"/>
      <c r="X379" s="137"/>
      <c r="Y379" s="137"/>
      <c r="Z379" s="137"/>
      <c r="AA379" s="137"/>
      <c r="AD379" s="21"/>
      <c r="AE379" s="21"/>
      <c r="AF379" s="21"/>
      <c r="AG379" s="21"/>
    </row>
    <row r="380" spans="4:33" s="23" customFormat="1" hidden="1" x14ac:dyDescent="0.25">
      <c r="D380" s="33"/>
      <c r="F380" s="21"/>
      <c r="G380" s="21"/>
      <c r="H380" s="21"/>
      <c r="I380" s="104"/>
      <c r="J380" s="104"/>
      <c r="K380" s="104"/>
      <c r="L380" s="104"/>
      <c r="M380" s="111"/>
      <c r="N380" s="21"/>
      <c r="O380" s="21"/>
      <c r="P380" s="21"/>
      <c r="Q380" s="21"/>
      <c r="R380" s="125"/>
      <c r="S380" s="104"/>
      <c r="T380" s="104"/>
      <c r="U380" s="104"/>
      <c r="V380" s="104"/>
      <c r="W380" s="111"/>
      <c r="X380" s="137"/>
      <c r="Y380" s="137"/>
      <c r="Z380" s="137"/>
      <c r="AA380" s="137"/>
      <c r="AD380" s="21"/>
      <c r="AE380" s="21"/>
      <c r="AF380" s="21"/>
      <c r="AG380" s="21"/>
    </row>
    <row r="381" spans="4:33" s="23" customFormat="1" hidden="1" x14ac:dyDescent="0.25">
      <c r="D381" s="33"/>
      <c r="F381" s="21"/>
      <c r="G381" s="21"/>
      <c r="H381" s="21"/>
      <c r="I381" s="104"/>
      <c r="J381" s="104"/>
      <c r="K381" s="104"/>
      <c r="L381" s="104"/>
      <c r="M381" s="111"/>
      <c r="N381" s="21"/>
      <c r="O381" s="21"/>
      <c r="P381" s="21"/>
      <c r="Q381" s="21"/>
      <c r="R381" s="125"/>
      <c r="S381" s="104"/>
      <c r="T381" s="104"/>
      <c r="U381" s="104"/>
      <c r="V381" s="104"/>
      <c r="W381" s="111"/>
      <c r="X381" s="137"/>
      <c r="Y381" s="137"/>
      <c r="Z381" s="137"/>
      <c r="AA381" s="137"/>
      <c r="AD381" s="21"/>
      <c r="AE381" s="21"/>
      <c r="AF381" s="21"/>
      <c r="AG381" s="21"/>
    </row>
    <row r="382" spans="4:33" s="23" customFormat="1" hidden="1" x14ac:dyDescent="0.25">
      <c r="D382" s="33"/>
      <c r="F382" s="21"/>
      <c r="G382" s="21"/>
      <c r="H382" s="21"/>
      <c r="I382" s="104"/>
      <c r="J382" s="104"/>
      <c r="K382" s="104"/>
      <c r="L382" s="104"/>
      <c r="M382" s="111"/>
      <c r="N382" s="21"/>
      <c r="O382" s="21"/>
      <c r="P382" s="21"/>
      <c r="Q382" s="21"/>
      <c r="R382" s="125"/>
      <c r="S382" s="104"/>
      <c r="T382" s="104"/>
      <c r="U382" s="104"/>
      <c r="V382" s="104"/>
      <c r="W382" s="111"/>
      <c r="X382" s="137"/>
      <c r="Y382" s="137"/>
      <c r="Z382" s="137"/>
      <c r="AA382" s="137"/>
      <c r="AD382" s="21"/>
      <c r="AE382" s="21"/>
      <c r="AF382" s="21"/>
      <c r="AG382" s="21"/>
    </row>
    <row r="383" spans="4:33" s="23" customFormat="1" hidden="1" x14ac:dyDescent="0.25">
      <c r="D383" s="33"/>
      <c r="F383" s="21"/>
      <c r="G383" s="21"/>
      <c r="H383" s="21"/>
      <c r="I383" s="104"/>
      <c r="J383" s="104"/>
      <c r="K383" s="104"/>
      <c r="L383" s="104"/>
      <c r="M383" s="111"/>
      <c r="N383" s="21"/>
      <c r="O383" s="21"/>
      <c r="P383" s="21"/>
      <c r="Q383" s="21"/>
      <c r="R383" s="125"/>
      <c r="S383" s="104"/>
      <c r="T383" s="104"/>
      <c r="U383" s="104"/>
      <c r="V383" s="104"/>
      <c r="W383" s="111"/>
      <c r="X383" s="137"/>
      <c r="Y383" s="137"/>
      <c r="Z383" s="137"/>
      <c r="AA383" s="137"/>
      <c r="AD383" s="21"/>
      <c r="AE383" s="21"/>
      <c r="AF383" s="21"/>
      <c r="AG383" s="21"/>
    </row>
    <row r="384" spans="4:33" s="23" customFormat="1" hidden="1" x14ac:dyDescent="0.25">
      <c r="D384" s="33"/>
      <c r="F384" s="21"/>
      <c r="G384" s="21"/>
      <c r="H384" s="21"/>
      <c r="I384" s="104"/>
      <c r="J384" s="104"/>
      <c r="K384" s="104"/>
      <c r="L384" s="104"/>
      <c r="M384" s="111"/>
      <c r="N384" s="21"/>
      <c r="O384" s="21"/>
      <c r="P384" s="21"/>
      <c r="Q384" s="21"/>
      <c r="R384" s="125"/>
      <c r="S384" s="104"/>
      <c r="T384" s="104"/>
      <c r="U384" s="104"/>
      <c r="V384" s="104"/>
      <c r="W384" s="111"/>
      <c r="X384" s="137"/>
      <c r="Y384" s="137"/>
      <c r="Z384" s="137"/>
      <c r="AA384" s="137"/>
      <c r="AD384" s="21"/>
      <c r="AE384" s="21"/>
      <c r="AF384" s="21"/>
      <c r="AG384" s="21"/>
    </row>
    <row r="385" spans="4:33" s="23" customFormat="1" hidden="1" x14ac:dyDescent="0.25">
      <c r="D385" s="33"/>
      <c r="F385" s="21"/>
      <c r="G385" s="21"/>
      <c r="H385" s="21"/>
      <c r="I385" s="104"/>
      <c r="J385" s="104"/>
      <c r="K385" s="104"/>
      <c r="L385" s="104"/>
      <c r="M385" s="111"/>
      <c r="N385" s="21"/>
      <c r="O385" s="21"/>
      <c r="P385" s="21"/>
      <c r="Q385" s="21"/>
      <c r="R385" s="125"/>
      <c r="S385" s="104"/>
      <c r="T385" s="104"/>
      <c r="U385" s="104"/>
      <c r="V385" s="104"/>
      <c r="W385" s="111"/>
      <c r="X385" s="137"/>
      <c r="Y385" s="137"/>
      <c r="Z385" s="137"/>
      <c r="AA385" s="137"/>
      <c r="AD385" s="21"/>
      <c r="AE385" s="21"/>
      <c r="AF385" s="21"/>
      <c r="AG385" s="21"/>
    </row>
    <row r="386" spans="4:33" s="23" customFormat="1" hidden="1" x14ac:dyDescent="0.25">
      <c r="D386" s="33"/>
      <c r="F386" s="21"/>
      <c r="G386" s="21"/>
      <c r="H386" s="21"/>
      <c r="I386" s="104"/>
      <c r="J386" s="104"/>
      <c r="K386" s="104"/>
      <c r="L386" s="104"/>
      <c r="M386" s="111"/>
      <c r="N386" s="21"/>
      <c r="O386" s="21"/>
      <c r="P386" s="21"/>
      <c r="Q386" s="21"/>
      <c r="R386" s="125"/>
      <c r="S386" s="104"/>
      <c r="T386" s="104"/>
      <c r="U386" s="104"/>
      <c r="V386" s="104"/>
      <c r="W386" s="111"/>
      <c r="X386" s="137"/>
      <c r="Y386" s="137"/>
      <c r="Z386" s="137"/>
      <c r="AA386" s="137"/>
      <c r="AD386" s="21"/>
      <c r="AE386" s="21"/>
      <c r="AF386" s="21"/>
      <c r="AG386" s="21"/>
    </row>
    <row r="387" spans="4:33" s="23" customFormat="1" hidden="1" x14ac:dyDescent="0.25">
      <c r="D387" s="33"/>
      <c r="F387" s="21"/>
      <c r="G387" s="21"/>
      <c r="H387" s="21"/>
      <c r="I387" s="104"/>
      <c r="J387" s="104"/>
      <c r="K387" s="104"/>
      <c r="L387" s="104"/>
      <c r="M387" s="111"/>
      <c r="N387" s="21"/>
      <c r="O387" s="21"/>
      <c r="P387" s="21"/>
      <c r="Q387" s="21"/>
      <c r="R387" s="125"/>
      <c r="S387" s="104"/>
      <c r="T387" s="104"/>
      <c r="U387" s="104"/>
      <c r="V387" s="104"/>
      <c r="W387" s="111"/>
      <c r="X387" s="137"/>
      <c r="Y387" s="137"/>
      <c r="Z387" s="137"/>
      <c r="AA387" s="137"/>
      <c r="AD387" s="21"/>
      <c r="AE387" s="21"/>
      <c r="AF387" s="21"/>
      <c r="AG387" s="21"/>
    </row>
    <row r="388" spans="4:33" s="23" customFormat="1" hidden="1" x14ac:dyDescent="0.25">
      <c r="D388" s="33"/>
      <c r="F388" s="21"/>
      <c r="G388" s="21"/>
      <c r="H388" s="21"/>
      <c r="I388" s="104"/>
      <c r="J388" s="104"/>
      <c r="K388" s="104"/>
      <c r="L388" s="104"/>
      <c r="M388" s="111"/>
      <c r="N388" s="21"/>
      <c r="O388" s="21"/>
      <c r="P388" s="21"/>
      <c r="Q388" s="21"/>
      <c r="R388" s="125"/>
      <c r="S388" s="104"/>
      <c r="T388" s="104"/>
      <c r="U388" s="104"/>
      <c r="V388" s="104"/>
      <c r="W388" s="111"/>
      <c r="X388" s="137"/>
      <c r="Y388" s="137"/>
      <c r="Z388" s="137"/>
      <c r="AA388" s="137"/>
      <c r="AD388" s="21"/>
      <c r="AE388" s="21"/>
      <c r="AF388" s="21"/>
      <c r="AG388" s="21"/>
    </row>
    <row r="389" spans="4:33" s="23" customFormat="1" hidden="1" x14ac:dyDescent="0.25">
      <c r="D389" s="33"/>
      <c r="F389" s="21"/>
      <c r="G389" s="21"/>
      <c r="H389" s="21"/>
      <c r="I389" s="104"/>
      <c r="J389" s="104"/>
      <c r="K389" s="104"/>
      <c r="L389" s="104"/>
      <c r="M389" s="111"/>
      <c r="N389" s="21"/>
      <c r="O389" s="21"/>
      <c r="P389" s="21"/>
      <c r="Q389" s="21"/>
      <c r="R389" s="125"/>
      <c r="S389" s="104"/>
      <c r="T389" s="104"/>
      <c r="U389" s="104"/>
      <c r="V389" s="104"/>
      <c r="W389" s="111"/>
      <c r="X389" s="137"/>
      <c r="Y389" s="137"/>
      <c r="Z389" s="137"/>
      <c r="AA389" s="137"/>
      <c r="AD389" s="21"/>
      <c r="AE389" s="21"/>
      <c r="AF389" s="21"/>
      <c r="AG389" s="21"/>
    </row>
    <row r="390" spans="4:33" s="23" customFormat="1" hidden="1" x14ac:dyDescent="0.25">
      <c r="D390" s="33"/>
      <c r="F390" s="21"/>
      <c r="G390" s="21"/>
      <c r="H390" s="21"/>
      <c r="I390" s="104"/>
      <c r="J390" s="104"/>
      <c r="K390" s="104"/>
      <c r="L390" s="104"/>
      <c r="M390" s="111"/>
      <c r="N390" s="21"/>
      <c r="O390" s="21"/>
      <c r="P390" s="21"/>
      <c r="Q390" s="21"/>
      <c r="R390" s="125"/>
      <c r="S390" s="104"/>
      <c r="T390" s="104"/>
      <c r="U390" s="104"/>
      <c r="V390" s="104"/>
      <c r="W390" s="111"/>
      <c r="X390" s="137"/>
      <c r="Y390" s="137"/>
      <c r="Z390" s="137"/>
      <c r="AA390" s="137"/>
      <c r="AD390" s="21"/>
      <c r="AE390" s="21"/>
      <c r="AF390" s="21"/>
      <c r="AG390" s="21"/>
    </row>
    <row r="391" spans="4:33" s="23" customFormat="1" hidden="1" x14ac:dyDescent="0.25">
      <c r="D391" s="33"/>
      <c r="F391" s="21"/>
      <c r="G391" s="21"/>
      <c r="H391" s="21"/>
      <c r="I391" s="104"/>
      <c r="J391" s="104"/>
      <c r="K391" s="104"/>
      <c r="L391" s="104"/>
      <c r="M391" s="111"/>
      <c r="N391" s="21"/>
      <c r="O391" s="21"/>
      <c r="P391" s="21"/>
      <c r="Q391" s="21"/>
      <c r="R391" s="125"/>
      <c r="S391" s="104"/>
      <c r="T391" s="104"/>
      <c r="U391" s="104"/>
      <c r="V391" s="104"/>
      <c r="W391" s="111"/>
      <c r="X391" s="137"/>
      <c r="Y391" s="137"/>
      <c r="Z391" s="137"/>
      <c r="AA391" s="137"/>
      <c r="AD391" s="21"/>
      <c r="AE391" s="21"/>
      <c r="AF391" s="21"/>
      <c r="AG391" s="21"/>
    </row>
    <row r="392" spans="4:33" s="23" customFormat="1" hidden="1" x14ac:dyDescent="0.25">
      <c r="D392" s="33"/>
      <c r="F392" s="21"/>
      <c r="G392" s="21"/>
      <c r="H392" s="21"/>
      <c r="I392" s="104"/>
      <c r="J392" s="104"/>
      <c r="K392" s="104"/>
      <c r="L392" s="104"/>
      <c r="M392" s="111"/>
      <c r="N392" s="21"/>
      <c r="O392" s="21"/>
      <c r="P392" s="21"/>
      <c r="Q392" s="21"/>
      <c r="R392" s="125"/>
      <c r="S392" s="104"/>
      <c r="T392" s="104"/>
      <c r="U392" s="104"/>
      <c r="V392" s="104"/>
      <c r="W392" s="111"/>
      <c r="X392" s="137"/>
      <c r="Y392" s="137"/>
      <c r="Z392" s="137"/>
      <c r="AA392" s="137"/>
      <c r="AD392" s="21"/>
      <c r="AE392" s="21"/>
      <c r="AF392" s="21"/>
      <c r="AG392" s="21"/>
    </row>
    <row r="393" spans="4:33" s="23" customFormat="1" hidden="1" x14ac:dyDescent="0.25">
      <c r="D393" s="33"/>
      <c r="F393" s="21"/>
      <c r="G393" s="21"/>
      <c r="H393" s="21"/>
      <c r="I393" s="104"/>
      <c r="J393" s="104"/>
      <c r="K393" s="104"/>
      <c r="L393" s="104"/>
      <c r="M393" s="111"/>
      <c r="N393" s="21"/>
      <c r="O393" s="21"/>
      <c r="P393" s="21"/>
      <c r="Q393" s="21"/>
      <c r="R393" s="125"/>
      <c r="S393" s="104"/>
      <c r="T393" s="104"/>
      <c r="U393" s="104"/>
      <c r="V393" s="104"/>
      <c r="W393" s="111"/>
      <c r="X393" s="137"/>
      <c r="Y393" s="137"/>
      <c r="Z393" s="137"/>
      <c r="AA393" s="137"/>
      <c r="AD393" s="21"/>
      <c r="AE393" s="21"/>
      <c r="AF393" s="21"/>
      <c r="AG393" s="21"/>
    </row>
    <row r="394" spans="4:33" s="23" customFormat="1" hidden="1" x14ac:dyDescent="0.25">
      <c r="D394" s="33"/>
      <c r="F394" s="21"/>
      <c r="G394" s="21"/>
      <c r="H394" s="21"/>
      <c r="I394" s="104"/>
      <c r="J394" s="104"/>
      <c r="K394" s="104"/>
      <c r="L394" s="104"/>
      <c r="M394" s="111"/>
      <c r="N394" s="21"/>
      <c r="O394" s="21"/>
      <c r="P394" s="21"/>
      <c r="Q394" s="21"/>
      <c r="R394" s="125"/>
      <c r="S394" s="104"/>
      <c r="T394" s="104"/>
      <c r="U394" s="104"/>
      <c r="V394" s="104"/>
      <c r="W394" s="111"/>
      <c r="X394" s="137"/>
      <c r="Y394" s="137"/>
      <c r="Z394" s="137"/>
      <c r="AA394" s="137"/>
      <c r="AD394" s="21"/>
      <c r="AE394" s="21"/>
      <c r="AF394" s="21"/>
      <c r="AG394" s="21"/>
    </row>
    <row r="395" spans="4:33" s="23" customFormat="1" hidden="1" x14ac:dyDescent="0.25">
      <c r="D395" s="33"/>
      <c r="F395" s="21"/>
      <c r="G395" s="21"/>
      <c r="H395" s="21"/>
      <c r="I395" s="104"/>
      <c r="J395" s="104"/>
      <c r="K395" s="104"/>
      <c r="L395" s="104"/>
      <c r="M395" s="111"/>
      <c r="N395" s="21"/>
      <c r="O395" s="21"/>
      <c r="P395" s="21"/>
      <c r="Q395" s="21"/>
      <c r="R395" s="125"/>
      <c r="S395" s="104"/>
      <c r="T395" s="104"/>
      <c r="U395" s="104"/>
      <c r="V395" s="104"/>
      <c r="W395" s="111"/>
      <c r="X395" s="137"/>
      <c r="Y395" s="137"/>
      <c r="Z395" s="137"/>
      <c r="AA395" s="137"/>
      <c r="AD395" s="21"/>
      <c r="AE395" s="21"/>
      <c r="AF395" s="21"/>
      <c r="AG395" s="21"/>
    </row>
    <row r="396" spans="4:33" s="23" customFormat="1" hidden="1" x14ac:dyDescent="0.25">
      <c r="D396" s="33"/>
      <c r="F396" s="21"/>
      <c r="G396" s="21"/>
      <c r="H396" s="21"/>
      <c r="I396" s="104"/>
      <c r="J396" s="104"/>
      <c r="K396" s="104"/>
      <c r="L396" s="104"/>
      <c r="M396" s="111"/>
      <c r="N396" s="21"/>
      <c r="O396" s="21"/>
      <c r="P396" s="21"/>
      <c r="Q396" s="21"/>
      <c r="R396" s="125"/>
      <c r="S396" s="104"/>
      <c r="T396" s="104"/>
      <c r="U396" s="104"/>
      <c r="V396" s="104"/>
      <c r="W396" s="111"/>
      <c r="X396" s="137"/>
      <c r="Y396" s="137"/>
      <c r="Z396" s="137"/>
      <c r="AA396" s="137"/>
      <c r="AD396" s="21"/>
      <c r="AE396" s="21"/>
      <c r="AF396" s="21"/>
      <c r="AG396" s="21"/>
    </row>
    <row r="397" spans="4:33" s="23" customFormat="1" hidden="1" x14ac:dyDescent="0.25">
      <c r="D397" s="33"/>
      <c r="F397" s="21"/>
      <c r="G397" s="21"/>
      <c r="H397" s="21"/>
      <c r="I397" s="104"/>
      <c r="J397" s="104"/>
      <c r="K397" s="104"/>
      <c r="L397" s="104"/>
      <c r="M397" s="111"/>
      <c r="N397" s="21"/>
      <c r="O397" s="21"/>
      <c r="P397" s="21"/>
      <c r="Q397" s="21"/>
      <c r="R397" s="125"/>
      <c r="S397" s="104"/>
      <c r="T397" s="104"/>
      <c r="U397" s="104"/>
      <c r="V397" s="104"/>
      <c r="W397" s="111"/>
      <c r="X397" s="137"/>
      <c r="Y397" s="137"/>
      <c r="Z397" s="137"/>
      <c r="AA397" s="137"/>
      <c r="AD397" s="21"/>
      <c r="AE397" s="21"/>
      <c r="AF397" s="21"/>
      <c r="AG397" s="21"/>
    </row>
    <row r="398" spans="4:33" s="23" customFormat="1" hidden="1" x14ac:dyDescent="0.25">
      <c r="D398" s="33"/>
      <c r="F398" s="21"/>
      <c r="G398" s="21"/>
      <c r="H398" s="21"/>
      <c r="I398" s="104"/>
      <c r="J398" s="104"/>
      <c r="K398" s="104"/>
      <c r="L398" s="104"/>
      <c r="M398" s="111"/>
      <c r="N398" s="21"/>
      <c r="O398" s="21"/>
      <c r="P398" s="21"/>
      <c r="Q398" s="21"/>
      <c r="R398" s="125"/>
      <c r="S398" s="104"/>
      <c r="T398" s="104"/>
      <c r="U398" s="104"/>
      <c r="V398" s="104"/>
      <c r="W398" s="111"/>
      <c r="X398" s="137"/>
      <c r="Y398" s="137"/>
      <c r="Z398" s="137"/>
      <c r="AA398" s="137"/>
      <c r="AD398" s="21"/>
      <c r="AE398" s="21"/>
      <c r="AF398" s="21"/>
      <c r="AG398" s="21"/>
    </row>
    <row r="399" spans="4:33" s="23" customFormat="1" hidden="1" x14ac:dyDescent="0.25">
      <c r="D399" s="33"/>
      <c r="F399" s="21"/>
      <c r="G399" s="21"/>
      <c r="H399" s="21"/>
      <c r="I399" s="104"/>
      <c r="J399" s="104"/>
      <c r="K399" s="104"/>
      <c r="L399" s="104"/>
      <c r="M399" s="111"/>
      <c r="N399" s="21"/>
      <c r="O399" s="21"/>
      <c r="P399" s="21"/>
      <c r="Q399" s="21"/>
      <c r="R399" s="125"/>
      <c r="S399" s="104"/>
      <c r="T399" s="104"/>
      <c r="U399" s="104"/>
      <c r="V399" s="104"/>
      <c r="W399" s="111"/>
      <c r="X399" s="137"/>
      <c r="Y399" s="137"/>
      <c r="Z399" s="137"/>
      <c r="AA399" s="137"/>
      <c r="AD399" s="21"/>
      <c r="AE399" s="21"/>
      <c r="AF399" s="21"/>
      <c r="AG399" s="21"/>
    </row>
    <row r="400" spans="4:33" s="23" customFormat="1" hidden="1" x14ac:dyDescent="0.25">
      <c r="D400" s="33"/>
      <c r="F400" s="21"/>
      <c r="G400" s="21"/>
      <c r="H400" s="21"/>
      <c r="I400" s="104"/>
      <c r="J400" s="104"/>
      <c r="K400" s="104"/>
      <c r="L400" s="104"/>
      <c r="M400" s="111"/>
      <c r="N400" s="21"/>
      <c r="O400" s="21"/>
      <c r="P400" s="21"/>
      <c r="Q400" s="21"/>
      <c r="R400" s="125"/>
      <c r="S400" s="104"/>
      <c r="T400" s="104"/>
      <c r="U400" s="104"/>
      <c r="V400" s="104"/>
      <c r="W400" s="111"/>
      <c r="X400" s="137"/>
      <c r="Y400" s="137"/>
      <c r="Z400" s="137"/>
      <c r="AA400" s="137"/>
      <c r="AD400" s="21"/>
      <c r="AE400" s="21"/>
      <c r="AF400" s="21"/>
      <c r="AG400" s="21"/>
    </row>
    <row r="401" spans="4:33" s="23" customFormat="1" hidden="1" x14ac:dyDescent="0.25">
      <c r="D401" s="33"/>
      <c r="F401" s="21"/>
      <c r="G401" s="21"/>
      <c r="H401" s="21"/>
      <c r="I401" s="104"/>
      <c r="J401" s="104"/>
      <c r="K401" s="104"/>
      <c r="L401" s="104"/>
      <c r="M401" s="111"/>
      <c r="N401" s="21"/>
      <c r="O401" s="21"/>
      <c r="P401" s="21"/>
      <c r="Q401" s="21"/>
      <c r="R401" s="125"/>
      <c r="S401" s="104"/>
      <c r="T401" s="104"/>
      <c r="U401" s="104"/>
      <c r="V401" s="104"/>
      <c r="W401" s="111"/>
      <c r="X401" s="137"/>
      <c r="Y401" s="137"/>
      <c r="Z401" s="137"/>
      <c r="AA401" s="137"/>
      <c r="AD401" s="21"/>
      <c r="AE401" s="21"/>
      <c r="AF401" s="21"/>
      <c r="AG401" s="21"/>
    </row>
    <row r="402" spans="4:33" s="23" customFormat="1" hidden="1" x14ac:dyDescent="0.25">
      <c r="D402" s="33"/>
      <c r="F402" s="21"/>
      <c r="G402" s="21"/>
      <c r="H402" s="21"/>
      <c r="I402" s="104"/>
      <c r="J402" s="104"/>
      <c r="K402" s="104"/>
      <c r="L402" s="104"/>
      <c r="M402" s="111"/>
      <c r="N402" s="21"/>
      <c r="O402" s="21"/>
      <c r="P402" s="21"/>
      <c r="Q402" s="21"/>
      <c r="R402" s="125"/>
      <c r="S402" s="104"/>
      <c r="T402" s="104"/>
      <c r="U402" s="104"/>
      <c r="V402" s="104"/>
      <c r="W402" s="111"/>
      <c r="X402" s="137"/>
      <c r="Y402" s="137"/>
      <c r="Z402" s="137"/>
      <c r="AA402" s="137"/>
      <c r="AD402" s="21"/>
      <c r="AE402" s="21"/>
      <c r="AF402" s="21"/>
      <c r="AG402" s="21"/>
    </row>
    <row r="403" spans="4:33" s="23" customFormat="1" hidden="1" x14ac:dyDescent="0.25">
      <c r="D403" s="33"/>
      <c r="F403" s="21"/>
      <c r="G403" s="21"/>
      <c r="H403" s="21"/>
      <c r="I403" s="104"/>
      <c r="J403" s="104"/>
      <c r="K403" s="104"/>
      <c r="L403" s="104"/>
      <c r="M403" s="111"/>
      <c r="N403" s="21"/>
      <c r="O403" s="21"/>
      <c r="P403" s="21"/>
      <c r="Q403" s="21"/>
      <c r="R403" s="125"/>
      <c r="S403" s="104"/>
      <c r="T403" s="104"/>
      <c r="U403" s="104"/>
      <c r="V403" s="104"/>
      <c r="W403" s="111"/>
      <c r="X403" s="137"/>
      <c r="Y403" s="137"/>
      <c r="Z403" s="137"/>
      <c r="AA403" s="137"/>
      <c r="AD403" s="21"/>
      <c r="AE403" s="21"/>
      <c r="AF403" s="21"/>
      <c r="AG403" s="21"/>
    </row>
    <row r="404" spans="4:33" s="23" customFormat="1" hidden="1" x14ac:dyDescent="0.25">
      <c r="D404" s="33"/>
      <c r="F404" s="21"/>
      <c r="G404" s="21"/>
      <c r="H404" s="21"/>
      <c r="I404" s="104"/>
      <c r="J404" s="104"/>
      <c r="K404" s="104"/>
      <c r="L404" s="104"/>
      <c r="M404" s="111"/>
      <c r="N404" s="21"/>
      <c r="O404" s="21"/>
      <c r="P404" s="21"/>
      <c r="Q404" s="21"/>
      <c r="R404" s="125"/>
      <c r="S404" s="104"/>
      <c r="T404" s="104"/>
      <c r="U404" s="104"/>
      <c r="V404" s="104"/>
      <c r="W404" s="111"/>
      <c r="X404" s="137"/>
      <c r="Y404" s="137"/>
      <c r="Z404" s="137"/>
      <c r="AA404" s="137"/>
      <c r="AD404" s="21"/>
      <c r="AE404" s="21"/>
      <c r="AF404" s="21"/>
      <c r="AG404" s="21"/>
    </row>
    <row r="405" spans="4:33" s="23" customFormat="1" hidden="1" x14ac:dyDescent="0.25">
      <c r="D405" s="33"/>
      <c r="F405" s="21"/>
      <c r="G405" s="21"/>
      <c r="H405" s="21"/>
      <c r="I405" s="104"/>
      <c r="J405" s="104"/>
      <c r="K405" s="104"/>
      <c r="L405" s="104"/>
      <c r="M405" s="111"/>
      <c r="N405" s="21"/>
      <c r="O405" s="21"/>
      <c r="P405" s="21"/>
      <c r="Q405" s="21"/>
      <c r="R405" s="125"/>
      <c r="S405" s="104"/>
      <c r="T405" s="104"/>
      <c r="U405" s="104"/>
      <c r="V405" s="104"/>
      <c r="W405" s="111"/>
      <c r="X405" s="137"/>
      <c r="Y405" s="137"/>
      <c r="Z405" s="137"/>
      <c r="AA405" s="137"/>
      <c r="AD405" s="21"/>
      <c r="AE405" s="21"/>
      <c r="AF405" s="21"/>
      <c r="AG405" s="21"/>
    </row>
    <row r="406" spans="4:33" s="23" customFormat="1" hidden="1" x14ac:dyDescent="0.25">
      <c r="D406" s="33"/>
      <c r="F406" s="21"/>
      <c r="G406" s="21"/>
      <c r="H406" s="21"/>
      <c r="I406" s="104"/>
      <c r="J406" s="104"/>
      <c r="K406" s="104"/>
      <c r="L406" s="104"/>
      <c r="M406" s="111"/>
      <c r="N406" s="21"/>
      <c r="O406" s="21"/>
      <c r="P406" s="21"/>
      <c r="Q406" s="21"/>
      <c r="R406" s="125"/>
      <c r="S406" s="104"/>
      <c r="T406" s="104"/>
      <c r="U406" s="104"/>
      <c r="V406" s="104"/>
      <c r="W406" s="111"/>
      <c r="X406" s="137"/>
      <c r="Y406" s="137"/>
      <c r="Z406" s="137"/>
      <c r="AA406" s="137"/>
      <c r="AD406" s="21"/>
      <c r="AE406" s="21"/>
      <c r="AF406" s="21"/>
      <c r="AG406" s="21"/>
    </row>
    <row r="407" spans="4:33" s="23" customFormat="1" hidden="1" x14ac:dyDescent="0.25">
      <c r="D407" s="33"/>
      <c r="F407" s="21"/>
      <c r="G407" s="21"/>
      <c r="H407" s="21"/>
      <c r="I407" s="104"/>
      <c r="J407" s="104"/>
      <c r="K407" s="104"/>
      <c r="L407" s="104"/>
      <c r="M407" s="111"/>
      <c r="N407" s="21"/>
      <c r="O407" s="21"/>
      <c r="P407" s="21"/>
      <c r="Q407" s="21"/>
      <c r="R407" s="125"/>
      <c r="S407" s="104"/>
      <c r="T407" s="104"/>
      <c r="U407" s="104"/>
      <c r="V407" s="104"/>
      <c r="W407" s="111"/>
      <c r="X407" s="137"/>
      <c r="Y407" s="137"/>
      <c r="Z407" s="137"/>
      <c r="AA407" s="137"/>
      <c r="AD407" s="21"/>
      <c r="AE407" s="21"/>
      <c r="AF407" s="21"/>
      <c r="AG407" s="21"/>
    </row>
    <row r="408" spans="4:33" s="23" customFormat="1" hidden="1" x14ac:dyDescent="0.25">
      <c r="D408" s="33"/>
      <c r="F408" s="21"/>
      <c r="G408" s="21"/>
      <c r="H408" s="21"/>
      <c r="I408" s="104"/>
      <c r="J408" s="104"/>
      <c r="K408" s="104"/>
      <c r="L408" s="104"/>
      <c r="M408" s="111"/>
      <c r="N408" s="21"/>
      <c r="O408" s="21"/>
      <c r="P408" s="21"/>
      <c r="Q408" s="21"/>
      <c r="R408" s="125"/>
      <c r="S408" s="104"/>
      <c r="T408" s="104"/>
      <c r="U408" s="104"/>
      <c r="V408" s="104"/>
      <c r="W408" s="111"/>
      <c r="X408" s="137"/>
      <c r="Y408" s="137"/>
      <c r="Z408" s="137"/>
      <c r="AA408" s="137"/>
      <c r="AD408" s="21"/>
      <c r="AE408" s="21"/>
      <c r="AF408" s="21"/>
      <c r="AG408" s="21"/>
    </row>
    <row r="409" spans="4:33" s="23" customFormat="1" hidden="1" x14ac:dyDescent="0.25">
      <c r="D409" s="33"/>
      <c r="F409" s="21"/>
      <c r="G409" s="21"/>
      <c r="H409" s="21"/>
      <c r="I409" s="104"/>
      <c r="J409" s="104"/>
      <c r="K409" s="104"/>
      <c r="L409" s="104"/>
      <c r="M409" s="111"/>
      <c r="N409" s="21"/>
      <c r="O409" s="21"/>
      <c r="P409" s="21"/>
      <c r="Q409" s="21"/>
      <c r="R409" s="125"/>
      <c r="S409" s="104"/>
      <c r="T409" s="104"/>
      <c r="U409" s="104"/>
      <c r="V409" s="104"/>
      <c r="W409" s="111"/>
      <c r="X409" s="137"/>
      <c r="Y409" s="137"/>
      <c r="Z409" s="137"/>
      <c r="AA409" s="137"/>
      <c r="AD409" s="21"/>
      <c r="AE409" s="21"/>
      <c r="AF409" s="21"/>
      <c r="AG409" s="21"/>
    </row>
    <row r="410" spans="4:33" s="23" customFormat="1" hidden="1" x14ac:dyDescent="0.25">
      <c r="D410" s="33"/>
      <c r="F410" s="21"/>
      <c r="G410" s="21"/>
      <c r="H410" s="21"/>
      <c r="I410" s="104"/>
      <c r="J410" s="104"/>
      <c r="K410" s="104"/>
      <c r="L410" s="104"/>
      <c r="M410" s="111"/>
      <c r="N410" s="21"/>
      <c r="O410" s="21"/>
      <c r="P410" s="21"/>
      <c r="Q410" s="21"/>
      <c r="R410" s="125"/>
      <c r="S410" s="104"/>
      <c r="T410" s="104"/>
      <c r="U410" s="104"/>
      <c r="V410" s="104"/>
      <c r="W410" s="111"/>
      <c r="X410" s="137"/>
      <c r="Y410" s="137"/>
      <c r="Z410" s="137"/>
      <c r="AA410" s="137"/>
      <c r="AD410" s="21"/>
      <c r="AE410" s="21"/>
      <c r="AF410" s="21"/>
      <c r="AG410" s="21"/>
    </row>
    <row r="411" spans="4:33" s="23" customFormat="1" hidden="1" x14ac:dyDescent="0.25">
      <c r="D411" s="33"/>
      <c r="F411" s="21"/>
      <c r="G411" s="21"/>
      <c r="H411" s="21"/>
      <c r="I411" s="104"/>
      <c r="J411" s="104"/>
      <c r="K411" s="104"/>
      <c r="L411" s="104"/>
      <c r="M411" s="111"/>
      <c r="N411" s="21"/>
      <c r="O411" s="21"/>
      <c r="P411" s="21"/>
      <c r="Q411" s="21"/>
      <c r="R411" s="125"/>
      <c r="S411" s="104"/>
      <c r="T411" s="104"/>
      <c r="U411" s="104"/>
      <c r="V411" s="104"/>
      <c r="W411" s="111"/>
      <c r="X411" s="137"/>
      <c r="Y411" s="137"/>
      <c r="Z411" s="137"/>
      <c r="AA411" s="137"/>
      <c r="AD411" s="21"/>
      <c r="AE411" s="21"/>
      <c r="AF411" s="21"/>
      <c r="AG411" s="21"/>
    </row>
    <row r="412" spans="4:33" s="23" customFormat="1" hidden="1" x14ac:dyDescent="0.25">
      <c r="D412" s="33"/>
      <c r="F412" s="21"/>
      <c r="G412" s="21"/>
      <c r="H412" s="21"/>
      <c r="I412" s="104"/>
      <c r="J412" s="104"/>
      <c r="K412" s="104"/>
      <c r="L412" s="104"/>
      <c r="M412" s="111"/>
      <c r="N412" s="21"/>
      <c r="O412" s="21"/>
      <c r="P412" s="21"/>
      <c r="Q412" s="21"/>
      <c r="R412" s="125"/>
      <c r="S412" s="104"/>
      <c r="T412" s="104"/>
      <c r="U412" s="104"/>
      <c r="V412" s="104"/>
      <c r="W412" s="111"/>
      <c r="X412" s="137"/>
      <c r="Y412" s="137"/>
      <c r="Z412" s="137"/>
      <c r="AA412" s="137"/>
      <c r="AD412" s="21"/>
      <c r="AE412" s="21"/>
      <c r="AF412" s="21"/>
      <c r="AG412" s="21"/>
    </row>
    <row r="413" spans="4:33" s="23" customFormat="1" hidden="1" x14ac:dyDescent="0.25">
      <c r="D413" s="33"/>
      <c r="F413" s="21"/>
      <c r="G413" s="21"/>
      <c r="H413" s="21"/>
      <c r="I413" s="104"/>
      <c r="J413" s="104"/>
      <c r="K413" s="104"/>
      <c r="L413" s="104"/>
      <c r="M413" s="111"/>
      <c r="N413" s="21"/>
      <c r="O413" s="21"/>
      <c r="P413" s="21"/>
      <c r="Q413" s="21"/>
      <c r="R413" s="125"/>
      <c r="S413" s="104"/>
      <c r="T413" s="104"/>
      <c r="U413" s="104"/>
      <c r="V413" s="104"/>
      <c r="W413" s="111"/>
      <c r="X413" s="137"/>
      <c r="Y413" s="137"/>
      <c r="Z413" s="137"/>
      <c r="AA413" s="137"/>
      <c r="AD413" s="21"/>
      <c r="AE413" s="21"/>
      <c r="AF413" s="21"/>
      <c r="AG413" s="21"/>
    </row>
    <row r="414" spans="4:33" s="23" customFormat="1" hidden="1" x14ac:dyDescent="0.25">
      <c r="D414" s="33"/>
      <c r="F414" s="21"/>
      <c r="G414" s="21"/>
      <c r="H414" s="21"/>
      <c r="I414" s="104"/>
      <c r="J414" s="104"/>
      <c r="K414" s="104"/>
      <c r="L414" s="104"/>
      <c r="M414" s="111"/>
      <c r="N414" s="21"/>
      <c r="O414" s="21"/>
      <c r="P414" s="21"/>
      <c r="Q414" s="21"/>
      <c r="R414" s="125"/>
      <c r="S414" s="104"/>
      <c r="T414" s="104"/>
      <c r="U414" s="104"/>
      <c r="V414" s="104"/>
      <c r="W414" s="111"/>
      <c r="X414" s="137"/>
      <c r="Y414" s="137"/>
      <c r="Z414" s="137"/>
      <c r="AA414" s="137"/>
      <c r="AD414" s="21"/>
      <c r="AE414" s="21"/>
      <c r="AF414" s="21"/>
      <c r="AG414" s="21"/>
    </row>
    <row r="415" spans="4:33" s="23" customFormat="1" hidden="1" x14ac:dyDescent="0.25">
      <c r="D415" s="33"/>
      <c r="F415" s="21"/>
      <c r="G415" s="21"/>
      <c r="H415" s="21"/>
      <c r="I415" s="104"/>
      <c r="J415" s="104"/>
      <c r="K415" s="104"/>
      <c r="L415" s="104"/>
      <c r="M415" s="111"/>
      <c r="N415" s="21"/>
      <c r="O415" s="21"/>
      <c r="P415" s="21"/>
      <c r="Q415" s="21"/>
      <c r="R415" s="125"/>
      <c r="S415" s="104"/>
      <c r="T415" s="104"/>
      <c r="U415" s="104"/>
      <c r="V415" s="104"/>
      <c r="W415" s="111"/>
      <c r="X415" s="137"/>
      <c r="Y415" s="137"/>
      <c r="Z415" s="137"/>
      <c r="AA415" s="137"/>
      <c r="AD415" s="21"/>
      <c r="AE415" s="21"/>
      <c r="AF415" s="21"/>
      <c r="AG415" s="21"/>
    </row>
    <row r="416" spans="4:33" s="23" customFormat="1" hidden="1" x14ac:dyDescent="0.25">
      <c r="D416" s="33"/>
      <c r="F416" s="21"/>
      <c r="G416" s="21"/>
      <c r="H416" s="21"/>
      <c r="I416" s="104"/>
      <c r="J416" s="104"/>
      <c r="K416" s="104"/>
      <c r="L416" s="104"/>
      <c r="M416" s="111"/>
      <c r="N416" s="21"/>
      <c r="O416" s="21"/>
      <c r="P416" s="21"/>
      <c r="Q416" s="21"/>
      <c r="R416" s="125"/>
      <c r="S416" s="104"/>
      <c r="T416" s="104"/>
      <c r="U416" s="104"/>
      <c r="V416" s="104"/>
      <c r="W416" s="111"/>
      <c r="X416" s="137"/>
      <c r="Y416" s="137"/>
      <c r="Z416" s="137"/>
      <c r="AA416" s="137"/>
      <c r="AD416" s="21"/>
      <c r="AE416" s="21"/>
      <c r="AF416" s="21"/>
      <c r="AG416" s="21"/>
    </row>
    <row r="417" spans="4:33" s="23" customFormat="1" hidden="1" x14ac:dyDescent="0.25">
      <c r="D417" s="33"/>
      <c r="F417" s="21"/>
      <c r="G417" s="21"/>
      <c r="H417" s="21"/>
      <c r="I417" s="104"/>
      <c r="J417" s="104"/>
      <c r="K417" s="104"/>
      <c r="L417" s="104"/>
      <c r="M417" s="111"/>
      <c r="N417" s="21"/>
      <c r="O417" s="21"/>
      <c r="P417" s="21"/>
      <c r="Q417" s="21"/>
      <c r="R417" s="125"/>
      <c r="S417" s="104"/>
      <c r="T417" s="104"/>
      <c r="U417" s="104"/>
      <c r="V417" s="104"/>
      <c r="W417" s="111"/>
      <c r="X417" s="137"/>
      <c r="Y417" s="137"/>
      <c r="Z417" s="137"/>
      <c r="AA417" s="137"/>
      <c r="AD417" s="21"/>
      <c r="AE417" s="21"/>
      <c r="AF417" s="21"/>
      <c r="AG417" s="21"/>
    </row>
    <row r="418" spans="4:33" s="23" customFormat="1" hidden="1" x14ac:dyDescent="0.25">
      <c r="D418" s="33"/>
      <c r="F418" s="21"/>
      <c r="G418" s="21"/>
      <c r="H418" s="21"/>
      <c r="I418" s="104"/>
      <c r="J418" s="104"/>
      <c r="K418" s="104"/>
      <c r="L418" s="104"/>
      <c r="M418" s="111"/>
      <c r="N418" s="21"/>
      <c r="O418" s="21"/>
      <c r="P418" s="21"/>
      <c r="Q418" s="21"/>
      <c r="R418" s="125"/>
      <c r="S418" s="104"/>
      <c r="T418" s="104"/>
      <c r="U418" s="104"/>
      <c r="V418" s="104"/>
      <c r="W418" s="111"/>
      <c r="X418" s="137"/>
      <c r="Y418" s="137"/>
      <c r="Z418" s="137"/>
      <c r="AA418" s="137"/>
      <c r="AD418" s="21"/>
      <c r="AE418" s="21"/>
      <c r="AF418" s="21"/>
      <c r="AG418" s="21"/>
    </row>
    <row r="419" spans="4:33" s="23" customFormat="1" hidden="1" x14ac:dyDescent="0.25">
      <c r="D419" s="33"/>
      <c r="F419" s="21"/>
      <c r="G419" s="21"/>
      <c r="H419" s="21"/>
      <c r="I419" s="104"/>
      <c r="J419" s="104"/>
      <c r="K419" s="104"/>
      <c r="L419" s="104"/>
      <c r="M419" s="111"/>
      <c r="N419" s="21"/>
      <c r="O419" s="21"/>
      <c r="P419" s="21"/>
      <c r="Q419" s="21"/>
      <c r="R419" s="125"/>
      <c r="S419" s="104"/>
      <c r="T419" s="104"/>
      <c r="U419" s="104"/>
      <c r="V419" s="104"/>
      <c r="W419" s="111"/>
      <c r="X419" s="137"/>
      <c r="Y419" s="137"/>
      <c r="Z419" s="137"/>
      <c r="AA419" s="137"/>
      <c r="AD419" s="21"/>
      <c r="AE419" s="21"/>
      <c r="AF419" s="21"/>
      <c r="AG419" s="21"/>
    </row>
    <row r="420" spans="4:33" s="23" customFormat="1" hidden="1" x14ac:dyDescent="0.25">
      <c r="D420" s="33"/>
      <c r="F420" s="21"/>
      <c r="G420" s="21"/>
      <c r="H420" s="21"/>
      <c r="I420" s="104"/>
      <c r="J420" s="104"/>
      <c r="K420" s="104"/>
      <c r="L420" s="104"/>
      <c r="M420" s="111"/>
      <c r="N420" s="21"/>
      <c r="O420" s="21"/>
      <c r="P420" s="21"/>
      <c r="Q420" s="21"/>
      <c r="R420" s="125"/>
      <c r="S420" s="104"/>
      <c r="T420" s="104"/>
      <c r="U420" s="104"/>
      <c r="V420" s="104"/>
      <c r="W420" s="111"/>
      <c r="X420" s="137"/>
      <c r="Y420" s="137"/>
      <c r="Z420" s="137"/>
      <c r="AA420" s="137"/>
      <c r="AD420" s="21"/>
      <c r="AE420" s="21"/>
      <c r="AF420" s="21"/>
      <c r="AG420" s="21"/>
    </row>
    <row r="421" spans="4:33" s="23" customFormat="1" hidden="1" x14ac:dyDescent="0.25">
      <c r="D421" s="33"/>
      <c r="F421" s="21"/>
      <c r="G421" s="21"/>
      <c r="H421" s="21"/>
      <c r="I421" s="104"/>
      <c r="J421" s="104"/>
      <c r="K421" s="104"/>
      <c r="L421" s="104"/>
      <c r="M421" s="111"/>
      <c r="N421" s="21"/>
      <c r="O421" s="21"/>
      <c r="P421" s="21"/>
      <c r="Q421" s="21"/>
      <c r="R421" s="125"/>
      <c r="S421" s="104"/>
      <c r="T421" s="104"/>
      <c r="U421" s="104"/>
      <c r="V421" s="104"/>
      <c r="W421" s="111"/>
      <c r="X421" s="137"/>
      <c r="Y421" s="137"/>
      <c r="Z421" s="137"/>
      <c r="AA421" s="137"/>
      <c r="AD421" s="21"/>
      <c r="AE421" s="21"/>
      <c r="AF421" s="21"/>
      <c r="AG421" s="21"/>
    </row>
    <row r="422" spans="4:33" s="23" customFormat="1" hidden="1" x14ac:dyDescent="0.25">
      <c r="D422" s="33"/>
      <c r="F422" s="21"/>
      <c r="G422" s="21"/>
      <c r="H422" s="21"/>
      <c r="I422" s="104"/>
      <c r="J422" s="104"/>
      <c r="K422" s="104"/>
      <c r="L422" s="104"/>
      <c r="M422" s="111"/>
      <c r="N422" s="21"/>
      <c r="O422" s="21"/>
      <c r="P422" s="21"/>
      <c r="Q422" s="21"/>
      <c r="R422" s="125"/>
      <c r="S422" s="104"/>
      <c r="T422" s="104"/>
      <c r="U422" s="104"/>
      <c r="V422" s="104"/>
      <c r="W422" s="111"/>
      <c r="X422" s="137"/>
      <c r="Y422" s="137"/>
      <c r="Z422" s="137"/>
      <c r="AA422" s="137"/>
      <c r="AD422" s="21"/>
      <c r="AE422" s="21"/>
      <c r="AF422" s="21"/>
      <c r="AG422" s="21"/>
    </row>
    <row r="423" spans="4:33" s="23" customFormat="1" hidden="1" x14ac:dyDescent="0.25">
      <c r="D423" s="33"/>
      <c r="F423" s="21"/>
      <c r="G423" s="21"/>
      <c r="H423" s="21"/>
      <c r="I423" s="104"/>
      <c r="J423" s="104"/>
      <c r="K423" s="104"/>
      <c r="L423" s="104"/>
      <c r="M423" s="111"/>
      <c r="N423" s="21"/>
      <c r="O423" s="21"/>
      <c r="P423" s="21"/>
      <c r="Q423" s="21"/>
      <c r="R423" s="125"/>
      <c r="S423" s="104"/>
      <c r="T423" s="104"/>
      <c r="U423" s="104"/>
      <c r="V423" s="104"/>
      <c r="W423" s="111"/>
      <c r="X423" s="137"/>
      <c r="Y423" s="137"/>
      <c r="Z423" s="137"/>
      <c r="AA423" s="137"/>
      <c r="AD423" s="21"/>
      <c r="AE423" s="21"/>
      <c r="AF423" s="21"/>
      <c r="AG423" s="21"/>
    </row>
    <row r="424" spans="4:33" s="23" customFormat="1" hidden="1" x14ac:dyDescent="0.25">
      <c r="D424" s="33"/>
      <c r="F424" s="21"/>
      <c r="G424" s="21"/>
      <c r="H424" s="21"/>
      <c r="I424" s="104"/>
      <c r="J424" s="104"/>
      <c r="K424" s="104"/>
      <c r="L424" s="104"/>
      <c r="M424" s="111"/>
      <c r="N424" s="21"/>
      <c r="O424" s="21"/>
      <c r="P424" s="21"/>
      <c r="Q424" s="21"/>
      <c r="R424" s="125"/>
      <c r="S424" s="104"/>
      <c r="T424" s="104"/>
      <c r="U424" s="104"/>
      <c r="V424" s="104"/>
      <c r="W424" s="111"/>
      <c r="X424" s="137"/>
      <c r="Y424" s="137"/>
      <c r="Z424" s="137"/>
      <c r="AA424" s="137"/>
      <c r="AD424" s="21"/>
      <c r="AE424" s="21"/>
      <c r="AF424" s="21"/>
      <c r="AG424" s="21"/>
    </row>
    <row r="425" spans="4:33" s="23" customFormat="1" hidden="1" x14ac:dyDescent="0.25">
      <c r="D425" s="33"/>
      <c r="F425" s="21"/>
      <c r="G425" s="21"/>
      <c r="H425" s="21"/>
      <c r="I425" s="104"/>
      <c r="J425" s="104"/>
      <c r="K425" s="104"/>
      <c r="L425" s="104"/>
      <c r="M425" s="111"/>
      <c r="N425" s="21"/>
      <c r="O425" s="21"/>
      <c r="P425" s="21"/>
      <c r="Q425" s="21"/>
      <c r="R425" s="125"/>
      <c r="S425" s="104"/>
      <c r="T425" s="104"/>
      <c r="U425" s="104"/>
      <c r="V425" s="104"/>
      <c r="W425" s="111"/>
      <c r="X425" s="137"/>
      <c r="Y425" s="137"/>
      <c r="Z425" s="137"/>
      <c r="AA425" s="137"/>
      <c r="AD425" s="21"/>
      <c r="AE425" s="21"/>
      <c r="AF425" s="21"/>
      <c r="AG425" s="21"/>
    </row>
    <row r="426" spans="4:33" s="23" customFormat="1" hidden="1" x14ac:dyDescent="0.25">
      <c r="D426" s="33"/>
      <c r="F426" s="21"/>
      <c r="G426" s="21"/>
      <c r="H426" s="21"/>
      <c r="I426" s="104"/>
      <c r="J426" s="104"/>
      <c r="K426" s="104"/>
      <c r="L426" s="104"/>
      <c r="M426" s="111"/>
      <c r="N426" s="21"/>
      <c r="O426" s="21"/>
      <c r="P426" s="21"/>
      <c r="Q426" s="21"/>
      <c r="R426" s="125"/>
      <c r="S426" s="104"/>
      <c r="T426" s="104"/>
      <c r="U426" s="104"/>
      <c r="V426" s="104"/>
      <c r="W426" s="111"/>
      <c r="X426" s="137"/>
      <c r="Y426" s="137"/>
      <c r="Z426" s="137"/>
      <c r="AA426" s="137"/>
      <c r="AD426" s="21"/>
      <c r="AE426" s="21"/>
      <c r="AF426" s="21"/>
      <c r="AG426" s="21"/>
    </row>
    <row r="427" spans="4:33" s="23" customFormat="1" hidden="1" x14ac:dyDescent="0.25">
      <c r="D427" s="33"/>
      <c r="F427" s="21"/>
      <c r="G427" s="21"/>
      <c r="H427" s="21"/>
      <c r="I427" s="104"/>
      <c r="J427" s="104"/>
      <c r="K427" s="104"/>
      <c r="L427" s="104"/>
      <c r="M427" s="111"/>
      <c r="N427" s="21"/>
      <c r="O427" s="21"/>
      <c r="P427" s="21"/>
      <c r="Q427" s="21"/>
      <c r="R427" s="125"/>
      <c r="S427" s="104"/>
      <c r="T427" s="104"/>
      <c r="U427" s="104"/>
      <c r="V427" s="104"/>
      <c r="W427" s="111"/>
      <c r="X427" s="137"/>
      <c r="Y427" s="137"/>
      <c r="Z427" s="137"/>
      <c r="AA427" s="137"/>
      <c r="AD427" s="21"/>
      <c r="AE427" s="21"/>
      <c r="AF427" s="21"/>
      <c r="AG427" s="21"/>
    </row>
    <row r="428" spans="4:33" s="23" customFormat="1" hidden="1" x14ac:dyDescent="0.25">
      <c r="D428" s="33"/>
      <c r="F428" s="21"/>
      <c r="G428" s="21"/>
      <c r="H428" s="21"/>
      <c r="I428" s="104"/>
      <c r="J428" s="104"/>
      <c r="K428" s="104"/>
      <c r="L428" s="104"/>
      <c r="M428" s="111"/>
      <c r="N428" s="21"/>
      <c r="O428" s="21"/>
      <c r="P428" s="21"/>
      <c r="Q428" s="21"/>
      <c r="R428" s="125"/>
      <c r="S428" s="104"/>
      <c r="T428" s="104"/>
      <c r="U428" s="104"/>
      <c r="V428" s="104"/>
      <c r="W428" s="111"/>
      <c r="X428" s="137"/>
      <c r="Y428" s="137"/>
      <c r="Z428" s="137"/>
      <c r="AA428" s="137"/>
      <c r="AD428" s="21"/>
      <c r="AE428" s="21"/>
      <c r="AF428" s="21"/>
      <c r="AG428" s="21"/>
    </row>
    <row r="429" spans="4:33" s="23" customFormat="1" hidden="1" x14ac:dyDescent="0.25">
      <c r="D429" s="33"/>
      <c r="F429" s="21"/>
      <c r="G429" s="21"/>
      <c r="H429" s="21"/>
      <c r="I429" s="104"/>
      <c r="J429" s="104"/>
      <c r="K429" s="104"/>
      <c r="L429" s="104"/>
      <c r="M429" s="111"/>
      <c r="N429" s="21"/>
      <c r="O429" s="21"/>
      <c r="P429" s="21"/>
      <c r="Q429" s="21"/>
      <c r="R429" s="125"/>
      <c r="S429" s="104"/>
      <c r="T429" s="104"/>
      <c r="U429" s="104"/>
      <c r="V429" s="104"/>
      <c r="W429" s="111"/>
      <c r="X429" s="137"/>
      <c r="Y429" s="137"/>
      <c r="Z429" s="137"/>
      <c r="AA429" s="137"/>
      <c r="AD429" s="21"/>
      <c r="AE429" s="21"/>
      <c r="AF429" s="21"/>
      <c r="AG429" s="21"/>
    </row>
    <row r="430" spans="4:33" s="23" customFormat="1" hidden="1" x14ac:dyDescent="0.25">
      <c r="D430" s="33"/>
      <c r="F430" s="21"/>
      <c r="G430" s="21"/>
      <c r="H430" s="21"/>
      <c r="I430" s="104"/>
      <c r="J430" s="104"/>
      <c r="K430" s="104"/>
      <c r="L430" s="104"/>
      <c r="M430" s="111"/>
      <c r="N430" s="21"/>
      <c r="O430" s="21"/>
      <c r="P430" s="21"/>
      <c r="Q430" s="21"/>
      <c r="R430" s="125"/>
      <c r="S430" s="104"/>
      <c r="T430" s="104"/>
      <c r="U430" s="104"/>
      <c r="V430" s="104"/>
      <c r="W430" s="111"/>
      <c r="X430" s="137"/>
      <c r="Y430" s="137"/>
      <c r="Z430" s="137"/>
      <c r="AA430" s="137"/>
      <c r="AD430" s="21"/>
      <c r="AE430" s="21"/>
      <c r="AF430" s="21"/>
      <c r="AG430" s="21"/>
    </row>
    <row r="431" spans="4:33" s="23" customFormat="1" hidden="1" x14ac:dyDescent="0.25">
      <c r="D431" s="33"/>
      <c r="F431" s="21"/>
      <c r="G431" s="21"/>
      <c r="H431" s="21"/>
      <c r="I431" s="104"/>
      <c r="J431" s="104"/>
      <c r="K431" s="104"/>
      <c r="L431" s="104"/>
      <c r="M431" s="111"/>
      <c r="N431" s="21"/>
      <c r="O431" s="21"/>
      <c r="P431" s="21"/>
      <c r="Q431" s="21"/>
      <c r="R431" s="125"/>
      <c r="S431" s="104"/>
      <c r="T431" s="104"/>
      <c r="U431" s="104"/>
      <c r="V431" s="104"/>
      <c r="W431" s="111"/>
      <c r="X431" s="137"/>
      <c r="Y431" s="137"/>
      <c r="Z431" s="137"/>
      <c r="AA431" s="137"/>
      <c r="AD431" s="21"/>
      <c r="AE431" s="21"/>
      <c r="AF431" s="21"/>
      <c r="AG431" s="21"/>
    </row>
    <row r="432" spans="4:33" s="23" customFormat="1" hidden="1" x14ac:dyDescent="0.25">
      <c r="D432" s="33"/>
      <c r="F432" s="21"/>
      <c r="G432" s="21"/>
      <c r="H432" s="21"/>
      <c r="I432" s="104"/>
      <c r="J432" s="104"/>
      <c r="K432" s="104"/>
      <c r="L432" s="104"/>
      <c r="M432" s="111"/>
      <c r="N432" s="21"/>
      <c r="O432" s="21"/>
      <c r="P432" s="21"/>
      <c r="Q432" s="21"/>
      <c r="R432" s="125"/>
      <c r="S432" s="104"/>
      <c r="T432" s="104"/>
      <c r="U432" s="104"/>
      <c r="V432" s="104"/>
      <c r="W432" s="111"/>
      <c r="X432" s="137"/>
      <c r="Y432" s="137"/>
      <c r="Z432" s="137"/>
      <c r="AA432" s="137"/>
      <c r="AD432" s="21"/>
      <c r="AE432" s="21"/>
      <c r="AF432" s="21"/>
      <c r="AG432" s="21"/>
    </row>
    <row r="433" spans="4:33" s="23" customFormat="1" hidden="1" x14ac:dyDescent="0.25">
      <c r="D433" s="33"/>
      <c r="F433" s="21"/>
      <c r="G433" s="21"/>
      <c r="H433" s="21"/>
      <c r="I433" s="104"/>
      <c r="J433" s="104"/>
      <c r="K433" s="104"/>
      <c r="L433" s="104"/>
      <c r="M433" s="111"/>
      <c r="N433" s="21"/>
      <c r="O433" s="21"/>
      <c r="P433" s="21"/>
      <c r="Q433" s="21"/>
      <c r="R433" s="125"/>
      <c r="S433" s="104"/>
      <c r="T433" s="104"/>
      <c r="U433" s="104"/>
      <c r="V433" s="104"/>
      <c r="W433" s="111"/>
      <c r="X433" s="137"/>
      <c r="Y433" s="137"/>
      <c r="Z433" s="137"/>
      <c r="AA433" s="137"/>
      <c r="AD433" s="21"/>
      <c r="AE433" s="21"/>
      <c r="AF433" s="21"/>
      <c r="AG433" s="21"/>
    </row>
    <row r="434" spans="4:33" s="23" customFormat="1" hidden="1" x14ac:dyDescent="0.25">
      <c r="D434" s="33"/>
      <c r="F434" s="21"/>
      <c r="G434" s="21"/>
      <c r="H434" s="21"/>
      <c r="I434" s="104"/>
      <c r="J434" s="104"/>
      <c r="K434" s="104"/>
      <c r="L434" s="104"/>
      <c r="M434" s="111"/>
      <c r="N434" s="21"/>
      <c r="O434" s="21"/>
      <c r="P434" s="21"/>
      <c r="Q434" s="21"/>
      <c r="R434" s="125"/>
      <c r="S434" s="104"/>
      <c r="T434" s="104"/>
      <c r="U434" s="104"/>
      <c r="V434" s="104"/>
      <c r="W434" s="111"/>
      <c r="X434" s="137"/>
      <c r="Y434" s="137"/>
      <c r="Z434" s="137"/>
      <c r="AA434" s="137"/>
      <c r="AD434" s="21"/>
      <c r="AE434" s="21"/>
      <c r="AF434" s="21"/>
      <c r="AG434" s="21"/>
    </row>
    <row r="435" spans="4:33" s="23" customFormat="1" hidden="1" x14ac:dyDescent="0.25">
      <c r="D435" s="33"/>
      <c r="F435" s="21"/>
      <c r="G435" s="21"/>
      <c r="H435" s="21"/>
      <c r="I435" s="104"/>
      <c r="J435" s="104"/>
      <c r="K435" s="104"/>
      <c r="L435" s="104"/>
      <c r="M435" s="111"/>
      <c r="N435" s="21"/>
      <c r="O435" s="21"/>
      <c r="P435" s="21"/>
      <c r="Q435" s="21"/>
      <c r="R435" s="125"/>
      <c r="S435" s="104"/>
      <c r="T435" s="104"/>
      <c r="U435" s="104"/>
      <c r="V435" s="104"/>
      <c r="W435" s="111"/>
      <c r="X435" s="137"/>
      <c r="Y435" s="137"/>
      <c r="Z435" s="137"/>
      <c r="AA435" s="137"/>
      <c r="AD435" s="21"/>
      <c r="AE435" s="21"/>
      <c r="AF435" s="21"/>
      <c r="AG435" s="21"/>
    </row>
    <row r="436" spans="4:33" s="23" customFormat="1" hidden="1" x14ac:dyDescent="0.25">
      <c r="D436" s="33"/>
      <c r="F436" s="21"/>
      <c r="G436" s="21"/>
      <c r="H436" s="21"/>
      <c r="I436" s="104"/>
      <c r="J436" s="104"/>
      <c r="K436" s="104"/>
      <c r="L436" s="104"/>
      <c r="M436" s="111"/>
      <c r="N436" s="21"/>
      <c r="O436" s="21"/>
      <c r="P436" s="21"/>
      <c r="Q436" s="21"/>
      <c r="R436" s="125"/>
      <c r="S436" s="104"/>
      <c r="T436" s="104"/>
      <c r="U436" s="104"/>
      <c r="V436" s="104"/>
      <c r="W436" s="111"/>
      <c r="X436" s="137"/>
      <c r="Y436" s="137"/>
      <c r="Z436" s="137"/>
      <c r="AA436" s="137"/>
      <c r="AD436" s="21"/>
      <c r="AE436" s="21"/>
      <c r="AF436" s="21"/>
      <c r="AG436" s="21"/>
    </row>
    <row r="437" spans="4:33" s="23" customFormat="1" hidden="1" x14ac:dyDescent="0.25">
      <c r="D437" s="33"/>
      <c r="F437" s="21"/>
      <c r="G437" s="21"/>
      <c r="H437" s="21"/>
      <c r="I437" s="104"/>
      <c r="J437" s="104"/>
      <c r="K437" s="104"/>
      <c r="L437" s="104"/>
      <c r="M437" s="111"/>
      <c r="N437" s="21"/>
      <c r="O437" s="21"/>
      <c r="P437" s="21"/>
      <c r="Q437" s="21"/>
      <c r="R437" s="125"/>
      <c r="S437" s="104"/>
      <c r="T437" s="104"/>
      <c r="U437" s="104"/>
      <c r="V437" s="104"/>
      <c r="W437" s="111"/>
      <c r="X437" s="137"/>
      <c r="Y437" s="137"/>
      <c r="Z437" s="137"/>
      <c r="AA437" s="137"/>
      <c r="AD437" s="21"/>
      <c r="AE437" s="21"/>
      <c r="AF437" s="21"/>
      <c r="AG437" s="21"/>
    </row>
    <row r="438" spans="4:33" s="23" customFormat="1" hidden="1" x14ac:dyDescent="0.25">
      <c r="D438" s="33"/>
      <c r="F438" s="21"/>
      <c r="G438" s="21"/>
      <c r="H438" s="21"/>
      <c r="I438" s="104"/>
      <c r="J438" s="104"/>
      <c r="K438" s="104"/>
      <c r="L438" s="104"/>
      <c r="M438" s="111"/>
      <c r="N438" s="21"/>
      <c r="O438" s="21"/>
      <c r="P438" s="21"/>
      <c r="Q438" s="21"/>
      <c r="R438" s="125"/>
      <c r="S438" s="104"/>
      <c r="T438" s="104"/>
      <c r="U438" s="104"/>
      <c r="V438" s="104"/>
      <c r="W438" s="111"/>
      <c r="X438" s="137"/>
      <c r="Y438" s="137"/>
      <c r="Z438" s="137"/>
      <c r="AA438" s="137"/>
      <c r="AD438" s="21"/>
      <c r="AE438" s="21"/>
      <c r="AF438" s="21"/>
      <c r="AG438" s="21"/>
    </row>
    <row r="439" spans="4:33" s="23" customFormat="1" hidden="1" x14ac:dyDescent="0.25">
      <c r="D439" s="33"/>
      <c r="F439" s="21"/>
      <c r="G439" s="21"/>
      <c r="H439" s="21"/>
      <c r="I439" s="104"/>
      <c r="J439" s="104"/>
      <c r="K439" s="104"/>
      <c r="L439" s="104"/>
      <c r="M439" s="111"/>
      <c r="N439" s="21"/>
      <c r="O439" s="21"/>
      <c r="P439" s="21"/>
      <c r="Q439" s="21"/>
      <c r="R439" s="125"/>
      <c r="S439" s="104"/>
      <c r="T439" s="104"/>
      <c r="U439" s="104"/>
      <c r="V439" s="104"/>
      <c r="W439" s="111"/>
      <c r="X439" s="137"/>
      <c r="Y439" s="137"/>
      <c r="Z439" s="137"/>
      <c r="AA439" s="137"/>
      <c r="AD439" s="21"/>
      <c r="AE439" s="21"/>
      <c r="AF439" s="21"/>
      <c r="AG439" s="21"/>
    </row>
    <row r="440" spans="4:33" s="23" customFormat="1" hidden="1" x14ac:dyDescent="0.25">
      <c r="D440" s="33"/>
      <c r="F440" s="21"/>
      <c r="G440" s="21"/>
      <c r="H440" s="21"/>
      <c r="I440" s="104"/>
      <c r="J440" s="104"/>
      <c r="K440" s="104"/>
      <c r="L440" s="104"/>
      <c r="M440" s="111"/>
      <c r="N440" s="21"/>
      <c r="O440" s="21"/>
      <c r="P440" s="21"/>
      <c r="Q440" s="21"/>
      <c r="R440" s="125"/>
      <c r="S440" s="104"/>
      <c r="T440" s="104"/>
      <c r="U440" s="104"/>
      <c r="V440" s="104"/>
      <c r="W440" s="111"/>
      <c r="X440" s="137"/>
      <c r="Y440" s="137"/>
      <c r="Z440" s="137"/>
      <c r="AA440" s="137"/>
      <c r="AD440" s="21"/>
      <c r="AE440" s="21"/>
      <c r="AF440" s="21"/>
      <c r="AG440" s="21"/>
    </row>
    <row r="441" spans="4:33" s="23" customFormat="1" hidden="1" x14ac:dyDescent="0.25">
      <c r="D441" s="33"/>
      <c r="F441" s="21"/>
      <c r="G441" s="21"/>
      <c r="H441" s="21"/>
      <c r="I441" s="104"/>
      <c r="J441" s="104"/>
      <c r="K441" s="104"/>
      <c r="L441" s="104"/>
      <c r="M441" s="111"/>
      <c r="N441" s="21"/>
      <c r="O441" s="21"/>
      <c r="P441" s="21"/>
      <c r="Q441" s="21"/>
      <c r="R441" s="125"/>
      <c r="S441" s="104"/>
      <c r="T441" s="104"/>
      <c r="U441" s="104"/>
      <c r="V441" s="104"/>
      <c r="W441" s="111"/>
      <c r="X441" s="137"/>
      <c r="Y441" s="137"/>
      <c r="Z441" s="137"/>
      <c r="AA441" s="137"/>
      <c r="AD441" s="21"/>
      <c r="AE441" s="21"/>
      <c r="AF441" s="21"/>
      <c r="AG441" s="21"/>
    </row>
    <row r="442" spans="4:33" s="23" customFormat="1" hidden="1" x14ac:dyDescent="0.25">
      <c r="D442" s="33"/>
      <c r="F442" s="21"/>
      <c r="G442" s="21"/>
      <c r="H442" s="21"/>
      <c r="I442" s="104"/>
      <c r="J442" s="104"/>
      <c r="K442" s="104"/>
      <c r="L442" s="104"/>
      <c r="M442" s="111"/>
      <c r="N442" s="21"/>
      <c r="O442" s="21"/>
      <c r="P442" s="21"/>
      <c r="Q442" s="21"/>
      <c r="R442" s="125"/>
      <c r="S442" s="104"/>
      <c r="T442" s="104"/>
      <c r="U442" s="104"/>
      <c r="V442" s="104"/>
      <c r="W442" s="111"/>
      <c r="X442" s="137"/>
      <c r="Y442" s="137"/>
      <c r="Z442" s="137"/>
      <c r="AA442" s="137"/>
      <c r="AD442" s="21"/>
      <c r="AE442" s="21"/>
      <c r="AF442" s="21"/>
      <c r="AG442" s="21"/>
    </row>
    <row r="443" spans="4:33" s="23" customFormat="1" hidden="1" x14ac:dyDescent="0.25">
      <c r="D443" s="33"/>
      <c r="F443" s="21"/>
      <c r="G443" s="21"/>
      <c r="H443" s="21"/>
      <c r="I443" s="104"/>
      <c r="J443" s="104"/>
      <c r="K443" s="104"/>
      <c r="L443" s="104"/>
      <c r="M443" s="111"/>
      <c r="N443" s="21"/>
      <c r="O443" s="21"/>
      <c r="P443" s="21"/>
      <c r="Q443" s="21"/>
      <c r="R443" s="125"/>
      <c r="S443" s="104"/>
      <c r="T443" s="104"/>
      <c r="U443" s="104"/>
      <c r="V443" s="104"/>
      <c r="W443" s="111"/>
      <c r="X443" s="137"/>
      <c r="Y443" s="137"/>
      <c r="Z443" s="137"/>
      <c r="AA443" s="137"/>
      <c r="AD443" s="21"/>
      <c r="AE443" s="21"/>
      <c r="AF443" s="21"/>
      <c r="AG443" s="21"/>
    </row>
    <row r="444" spans="4:33" s="23" customFormat="1" hidden="1" x14ac:dyDescent="0.25">
      <c r="D444" s="33"/>
      <c r="F444" s="21"/>
      <c r="G444" s="21"/>
      <c r="H444" s="21"/>
      <c r="I444" s="104"/>
      <c r="J444" s="104"/>
      <c r="K444" s="104"/>
      <c r="L444" s="104"/>
      <c r="M444" s="111"/>
      <c r="N444" s="21"/>
      <c r="O444" s="21"/>
      <c r="P444" s="21"/>
      <c r="Q444" s="21"/>
      <c r="R444" s="125"/>
      <c r="S444" s="104"/>
      <c r="T444" s="104"/>
      <c r="U444" s="104"/>
      <c r="V444" s="104"/>
      <c r="W444" s="111"/>
      <c r="X444" s="137"/>
      <c r="Y444" s="137"/>
      <c r="Z444" s="137"/>
      <c r="AA444" s="137"/>
      <c r="AD444" s="21"/>
      <c r="AE444" s="21"/>
      <c r="AF444" s="21"/>
      <c r="AG444" s="21"/>
    </row>
    <row r="445" spans="4:33" s="23" customFormat="1" hidden="1" x14ac:dyDescent="0.25">
      <c r="D445" s="33"/>
      <c r="F445" s="21"/>
      <c r="G445" s="21"/>
      <c r="H445" s="21"/>
      <c r="I445" s="104"/>
      <c r="J445" s="104"/>
      <c r="K445" s="104"/>
      <c r="L445" s="104"/>
      <c r="M445" s="111"/>
      <c r="N445" s="21"/>
      <c r="O445" s="21"/>
      <c r="P445" s="21"/>
      <c r="Q445" s="21"/>
      <c r="R445" s="125"/>
      <c r="S445" s="104"/>
      <c r="T445" s="104"/>
      <c r="U445" s="104"/>
      <c r="V445" s="104"/>
      <c r="W445" s="111"/>
      <c r="X445" s="137"/>
      <c r="Y445" s="137"/>
      <c r="Z445" s="137"/>
      <c r="AA445" s="137"/>
      <c r="AD445" s="21"/>
      <c r="AE445" s="21"/>
      <c r="AF445" s="21"/>
      <c r="AG445" s="21"/>
    </row>
    <row r="446" spans="4:33" s="23" customFormat="1" hidden="1" x14ac:dyDescent="0.25">
      <c r="D446" s="33"/>
      <c r="F446" s="21"/>
      <c r="G446" s="21"/>
      <c r="H446" s="21"/>
      <c r="I446" s="104"/>
      <c r="J446" s="104"/>
      <c r="K446" s="104"/>
      <c r="L446" s="104"/>
      <c r="M446" s="111"/>
      <c r="N446" s="21"/>
      <c r="O446" s="21"/>
      <c r="P446" s="21"/>
      <c r="Q446" s="21"/>
      <c r="R446" s="125"/>
      <c r="S446" s="104"/>
      <c r="T446" s="104"/>
      <c r="U446" s="104"/>
      <c r="V446" s="104"/>
      <c r="W446" s="111"/>
      <c r="X446" s="137"/>
      <c r="Y446" s="137"/>
      <c r="Z446" s="137"/>
      <c r="AA446" s="137"/>
      <c r="AD446" s="21"/>
      <c r="AE446" s="21"/>
      <c r="AF446" s="21"/>
      <c r="AG446" s="21"/>
    </row>
    <row r="447" spans="4:33" s="23" customFormat="1" hidden="1" x14ac:dyDescent="0.25">
      <c r="D447" s="33"/>
      <c r="F447" s="21"/>
      <c r="G447" s="21"/>
      <c r="H447" s="21"/>
      <c r="I447" s="104"/>
      <c r="J447" s="104"/>
      <c r="K447" s="104"/>
      <c r="L447" s="104"/>
      <c r="M447" s="111"/>
      <c r="N447" s="21"/>
      <c r="O447" s="21"/>
      <c r="P447" s="21"/>
      <c r="Q447" s="21"/>
      <c r="R447" s="125"/>
      <c r="S447" s="104"/>
      <c r="T447" s="104"/>
      <c r="U447" s="104"/>
      <c r="V447" s="104"/>
      <c r="W447" s="111"/>
      <c r="X447" s="137"/>
      <c r="Y447" s="137"/>
      <c r="Z447" s="137"/>
      <c r="AA447" s="137"/>
      <c r="AD447" s="21"/>
      <c r="AE447" s="21"/>
      <c r="AF447" s="21"/>
      <c r="AG447" s="21"/>
    </row>
    <row r="448" spans="4:33" s="23" customFormat="1" hidden="1" x14ac:dyDescent="0.25">
      <c r="D448" s="33"/>
      <c r="F448" s="21"/>
      <c r="G448" s="21"/>
      <c r="H448" s="21"/>
      <c r="I448" s="104"/>
      <c r="J448" s="104"/>
      <c r="K448" s="104"/>
      <c r="L448" s="104"/>
      <c r="M448" s="111"/>
      <c r="N448" s="21"/>
      <c r="O448" s="21"/>
      <c r="P448" s="21"/>
      <c r="Q448" s="21"/>
      <c r="R448" s="125"/>
      <c r="S448" s="104"/>
      <c r="T448" s="104"/>
      <c r="U448" s="104"/>
      <c r="V448" s="104"/>
      <c r="W448" s="111"/>
      <c r="X448" s="137"/>
      <c r="Y448" s="137"/>
      <c r="Z448" s="137"/>
      <c r="AA448" s="137"/>
      <c r="AD448" s="21"/>
      <c r="AE448" s="21"/>
      <c r="AF448" s="21"/>
      <c r="AG448" s="21"/>
    </row>
    <row r="449" spans="4:33" s="23" customFormat="1" hidden="1" x14ac:dyDescent="0.25">
      <c r="D449" s="33"/>
      <c r="F449" s="21"/>
      <c r="G449" s="21"/>
      <c r="H449" s="21"/>
      <c r="I449" s="104"/>
      <c r="J449" s="104"/>
      <c r="K449" s="104"/>
      <c r="L449" s="104"/>
      <c r="M449" s="111"/>
      <c r="N449" s="21"/>
      <c r="O449" s="21"/>
      <c r="P449" s="21"/>
      <c r="Q449" s="21"/>
      <c r="R449" s="125"/>
      <c r="S449" s="104"/>
      <c r="T449" s="104"/>
      <c r="U449" s="104"/>
      <c r="V449" s="104"/>
      <c r="W449" s="111"/>
      <c r="X449" s="137"/>
      <c r="Y449" s="137"/>
      <c r="Z449" s="137"/>
      <c r="AA449" s="137"/>
      <c r="AD449" s="21"/>
      <c r="AE449" s="21"/>
      <c r="AF449" s="21"/>
      <c r="AG449" s="21"/>
    </row>
    <row r="450" spans="4:33" s="23" customFormat="1" hidden="1" x14ac:dyDescent="0.25">
      <c r="D450" s="33"/>
      <c r="F450" s="21"/>
      <c r="G450" s="21"/>
      <c r="H450" s="21"/>
      <c r="I450" s="104"/>
      <c r="J450" s="104"/>
      <c r="K450" s="104"/>
      <c r="L450" s="104"/>
      <c r="M450" s="111"/>
      <c r="N450" s="21"/>
      <c r="O450" s="21"/>
      <c r="P450" s="21"/>
      <c r="Q450" s="21"/>
      <c r="R450" s="125"/>
      <c r="S450" s="104"/>
      <c r="T450" s="104"/>
      <c r="U450" s="104"/>
      <c r="V450" s="104"/>
      <c r="W450" s="111"/>
      <c r="X450" s="137"/>
      <c r="Y450" s="137"/>
      <c r="Z450" s="137"/>
      <c r="AA450" s="137"/>
      <c r="AD450" s="21"/>
      <c r="AE450" s="21"/>
      <c r="AF450" s="21"/>
      <c r="AG450" s="21"/>
    </row>
    <row r="451" spans="4:33" s="23" customFormat="1" hidden="1" x14ac:dyDescent="0.25">
      <c r="D451" s="33"/>
      <c r="F451" s="21"/>
      <c r="G451" s="21"/>
      <c r="H451" s="21"/>
      <c r="I451" s="104"/>
      <c r="J451" s="104"/>
      <c r="K451" s="104"/>
      <c r="L451" s="104"/>
      <c r="M451" s="111"/>
      <c r="N451" s="21"/>
      <c r="O451" s="21"/>
      <c r="P451" s="21"/>
      <c r="Q451" s="21"/>
      <c r="R451" s="125"/>
      <c r="S451" s="104"/>
      <c r="T451" s="104"/>
      <c r="U451" s="104"/>
      <c r="V451" s="104"/>
      <c r="W451" s="111"/>
      <c r="X451" s="137"/>
      <c r="Y451" s="137"/>
      <c r="Z451" s="137"/>
      <c r="AA451" s="137"/>
      <c r="AD451" s="21"/>
      <c r="AE451" s="21"/>
      <c r="AF451" s="21"/>
      <c r="AG451" s="21"/>
    </row>
    <row r="452" spans="4:33" s="23" customFormat="1" hidden="1" x14ac:dyDescent="0.25">
      <c r="D452" s="33"/>
      <c r="F452" s="21"/>
      <c r="G452" s="21"/>
      <c r="H452" s="21"/>
      <c r="I452" s="104"/>
      <c r="J452" s="104"/>
      <c r="K452" s="104"/>
      <c r="L452" s="104"/>
      <c r="M452" s="111"/>
      <c r="N452" s="21"/>
      <c r="O452" s="21"/>
      <c r="P452" s="21"/>
      <c r="Q452" s="21"/>
      <c r="R452" s="125"/>
      <c r="S452" s="104"/>
      <c r="T452" s="104"/>
      <c r="U452" s="104"/>
      <c r="V452" s="104"/>
      <c r="W452" s="111"/>
      <c r="X452" s="137"/>
      <c r="Y452" s="137"/>
      <c r="Z452" s="137"/>
      <c r="AA452" s="137"/>
      <c r="AD452" s="21"/>
      <c r="AE452" s="21"/>
      <c r="AF452" s="21"/>
      <c r="AG452" s="21"/>
    </row>
    <row r="453" spans="4:33" s="23" customFormat="1" hidden="1" x14ac:dyDescent="0.25">
      <c r="D453" s="33"/>
      <c r="F453" s="21"/>
      <c r="G453" s="21"/>
      <c r="H453" s="21"/>
      <c r="I453" s="104"/>
      <c r="J453" s="104"/>
      <c r="K453" s="104"/>
      <c r="L453" s="104"/>
      <c r="M453" s="111"/>
      <c r="N453" s="21"/>
      <c r="O453" s="21"/>
      <c r="P453" s="21"/>
      <c r="Q453" s="21"/>
      <c r="R453" s="125"/>
      <c r="S453" s="104"/>
      <c r="T453" s="104"/>
      <c r="U453" s="104"/>
      <c r="V453" s="104"/>
      <c r="W453" s="111"/>
      <c r="X453" s="137"/>
      <c r="Y453" s="137"/>
      <c r="Z453" s="137"/>
      <c r="AA453" s="137"/>
      <c r="AD453" s="21"/>
      <c r="AE453" s="21"/>
      <c r="AF453" s="21"/>
      <c r="AG453" s="21"/>
    </row>
    <row r="454" spans="4:33" s="23" customFormat="1" hidden="1" x14ac:dyDescent="0.25">
      <c r="D454" s="33"/>
      <c r="F454" s="21"/>
      <c r="G454" s="21"/>
      <c r="H454" s="21"/>
      <c r="I454" s="104"/>
      <c r="J454" s="104"/>
      <c r="K454" s="104"/>
      <c r="L454" s="104"/>
      <c r="M454" s="111"/>
      <c r="N454" s="21"/>
      <c r="O454" s="21"/>
      <c r="P454" s="21"/>
      <c r="Q454" s="21"/>
      <c r="R454" s="125"/>
      <c r="S454" s="104"/>
      <c r="T454" s="104"/>
      <c r="U454" s="104"/>
      <c r="V454" s="104"/>
      <c r="W454" s="111"/>
      <c r="X454" s="137"/>
      <c r="Y454" s="137"/>
      <c r="Z454" s="137"/>
      <c r="AA454" s="137"/>
      <c r="AD454" s="21"/>
      <c r="AE454" s="21"/>
      <c r="AF454" s="21"/>
      <c r="AG454" s="21"/>
    </row>
    <row r="455" spans="4:33" s="23" customFormat="1" hidden="1" x14ac:dyDescent="0.25">
      <c r="D455" s="33"/>
      <c r="F455" s="21"/>
      <c r="G455" s="21"/>
      <c r="H455" s="21"/>
      <c r="I455" s="104"/>
      <c r="J455" s="104"/>
      <c r="K455" s="104"/>
      <c r="L455" s="104"/>
      <c r="M455" s="111"/>
      <c r="N455" s="21"/>
      <c r="O455" s="21"/>
      <c r="P455" s="21"/>
      <c r="Q455" s="21"/>
      <c r="R455" s="125"/>
      <c r="S455" s="104"/>
      <c r="T455" s="104"/>
      <c r="U455" s="104"/>
      <c r="V455" s="104"/>
      <c r="W455" s="111"/>
      <c r="X455" s="137"/>
      <c r="Y455" s="137"/>
      <c r="Z455" s="137"/>
      <c r="AA455" s="137"/>
      <c r="AD455" s="21"/>
      <c r="AE455" s="21"/>
      <c r="AF455" s="21"/>
      <c r="AG455" s="21"/>
    </row>
    <row r="456" spans="4:33" s="23" customFormat="1" hidden="1" x14ac:dyDescent="0.25">
      <c r="D456" s="33"/>
      <c r="F456" s="21"/>
      <c r="G456" s="21"/>
      <c r="H456" s="21"/>
      <c r="I456" s="104"/>
      <c r="J456" s="104"/>
      <c r="K456" s="104"/>
      <c r="L456" s="104"/>
      <c r="M456" s="111"/>
      <c r="N456" s="21"/>
      <c r="O456" s="21"/>
      <c r="P456" s="21"/>
      <c r="Q456" s="21"/>
      <c r="R456" s="125"/>
      <c r="S456" s="104"/>
      <c r="T456" s="104"/>
      <c r="U456" s="104"/>
      <c r="V456" s="104"/>
      <c r="W456" s="111"/>
      <c r="X456" s="137"/>
      <c r="Y456" s="137"/>
      <c r="Z456" s="137"/>
      <c r="AA456" s="137"/>
      <c r="AD456" s="21"/>
      <c r="AE456" s="21"/>
      <c r="AF456" s="21"/>
      <c r="AG456" s="21"/>
    </row>
    <row r="457" spans="4:33" s="23" customFormat="1" hidden="1" x14ac:dyDescent="0.25">
      <c r="D457" s="33"/>
      <c r="F457" s="21"/>
      <c r="G457" s="21"/>
      <c r="H457" s="21"/>
      <c r="I457" s="104"/>
      <c r="J457" s="104"/>
      <c r="K457" s="104"/>
      <c r="L457" s="104"/>
      <c r="M457" s="111"/>
      <c r="N457" s="21"/>
      <c r="O457" s="21"/>
      <c r="P457" s="21"/>
      <c r="Q457" s="21"/>
      <c r="R457" s="125"/>
      <c r="S457" s="104"/>
      <c r="T457" s="104"/>
      <c r="U457" s="104"/>
      <c r="V457" s="104"/>
      <c r="W457" s="111"/>
      <c r="X457" s="137"/>
      <c r="Y457" s="137"/>
      <c r="Z457" s="137"/>
      <c r="AA457" s="137"/>
      <c r="AD457" s="21"/>
      <c r="AE457" s="21"/>
      <c r="AF457" s="21"/>
      <c r="AG457" s="21"/>
    </row>
    <row r="458" spans="4:33" s="23" customFormat="1" hidden="1" x14ac:dyDescent="0.25">
      <c r="D458" s="33"/>
      <c r="F458" s="21"/>
      <c r="G458" s="21"/>
      <c r="H458" s="21"/>
      <c r="I458" s="104"/>
      <c r="J458" s="104"/>
      <c r="K458" s="104"/>
      <c r="L458" s="104"/>
      <c r="M458" s="111"/>
      <c r="N458" s="21"/>
      <c r="O458" s="21"/>
      <c r="P458" s="21"/>
      <c r="Q458" s="21"/>
      <c r="R458" s="125"/>
      <c r="S458" s="104"/>
      <c r="T458" s="104"/>
      <c r="U458" s="104"/>
      <c r="V458" s="104"/>
      <c r="W458" s="111"/>
      <c r="X458" s="137"/>
      <c r="Y458" s="137"/>
      <c r="Z458" s="137"/>
      <c r="AA458" s="137"/>
      <c r="AD458" s="21"/>
      <c r="AE458" s="21"/>
      <c r="AF458" s="21"/>
      <c r="AG458" s="21"/>
    </row>
    <row r="459" spans="4:33" s="23" customFormat="1" hidden="1" x14ac:dyDescent="0.25">
      <c r="D459" s="33"/>
      <c r="F459" s="21"/>
      <c r="G459" s="21"/>
      <c r="H459" s="21"/>
      <c r="I459" s="104"/>
      <c r="J459" s="104"/>
      <c r="K459" s="104"/>
      <c r="L459" s="104"/>
      <c r="M459" s="111"/>
      <c r="N459" s="21"/>
      <c r="O459" s="21"/>
      <c r="P459" s="21"/>
      <c r="Q459" s="21"/>
      <c r="R459" s="125"/>
      <c r="S459" s="104"/>
      <c r="T459" s="104"/>
      <c r="U459" s="104"/>
      <c r="V459" s="104"/>
      <c r="W459" s="111"/>
      <c r="X459" s="137"/>
      <c r="Y459" s="137"/>
      <c r="Z459" s="137"/>
      <c r="AA459" s="137"/>
      <c r="AD459" s="21"/>
      <c r="AE459" s="21"/>
      <c r="AF459" s="21"/>
      <c r="AG459" s="21"/>
    </row>
    <row r="460" spans="4:33" s="23" customFormat="1" hidden="1" x14ac:dyDescent="0.25">
      <c r="D460" s="33"/>
      <c r="F460" s="21"/>
      <c r="G460" s="21"/>
      <c r="H460" s="21"/>
      <c r="I460" s="104"/>
      <c r="J460" s="104"/>
      <c r="K460" s="104"/>
      <c r="L460" s="104"/>
      <c r="M460" s="111"/>
      <c r="N460" s="21"/>
      <c r="O460" s="21"/>
      <c r="P460" s="21"/>
      <c r="Q460" s="21"/>
      <c r="R460" s="125"/>
      <c r="S460" s="104"/>
      <c r="T460" s="104"/>
      <c r="U460" s="104"/>
      <c r="V460" s="104"/>
      <c r="W460" s="111"/>
      <c r="X460" s="137"/>
      <c r="Y460" s="137"/>
      <c r="Z460" s="137"/>
      <c r="AA460" s="137"/>
      <c r="AD460" s="21"/>
      <c r="AE460" s="21"/>
      <c r="AF460" s="21"/>
      <c r="AG460" s="21"/>
    </row>
    <row r="461" spans="4:33" s="23" customFormat="1" hidden="1" x14ac:dyDescent="0.25">
      <c r="D461" s="33"/>
      <c r="F461" s="21"/>
      <c r="G461" s="21"/>
      <c r="H461" s="21"/>
      <c r="I461" s="104"/>
      <c r="J461" s="104"/>
      <c r="K461" s="104"/>
      <c r="L461" s="104"/>
      <c r="M461" s="111"/>
      <c r="N461" s="21"/>
      <c r="O461" s="21"/>
      <c r="P461" s="21"/>
      <c r="Q461" s="21"/>
      <c r="R461" s="125"/>
      <c r="S461" s="104"/>
      <c r="T461" s="104"/>
      <c r="U461" s="104"/>
      <c r="V461" s="104"/>
      <c r="W461" s="111"/>
      <c r="X461" s="137"/>
      <c r="Y461" s="137"/>
      <c r="Z461" s="137"/>
      <c r="AA461" s="137"/>
      <c r="AD461" s="21"/>
      <c r="AE461" s="21"/>
      <c r="AF461" s="21"/>
      <c r="AG461" s="21"/>
    </row>
    <row r="462" spans="4:33" s="23" customFormat="1" hidden="1" x14ac:dyDescent="0.25">
      <c r="D462" s="33"/>
      <c r="F462" s="21"/>
      <c r="G462" s="21"/>
      <c r="H462" s="21"/>
      <c r="I462" s="104"/>
      <c r="J462" s="104"/>
      <c r="K462" s="104"/>
      <c r="L462" s="104"/>
      <c r="M462" s="111"/>
      <c r="N462" s="21"/>
      <c r="O462" s="21"/>
      <c r="P462" s="21"/>
      <c r="Q462" s="21"/>
      <c r="R462" s="125"/>
      <c r="S462" s="104"/>
      <c r="T462" s="104"/>
      <c r="U462" s="104"/>
      <c r="V462" s="104"/>
      <c r="W462" s="111"/>
      <c r="X462" s="137"/>
      <c r="Y462" s="137"/>
      <c r="Z462" s="137"/>
      <c r="AA462" s="137"/>
      <c r="AD462" s="21"/>
      <c r="AE462" s="21"/>
      <c r="AF462" s="21"/>
      <c r="AG462" s="21"/>
    </row>
    <row r="463" spans="4:33" s="23" customFormat="1" hidden="1" x14ac:dyDescent="0.25">
      <c r="D463" s="33"/>
      <c r="F463" s="21"/>
      <c r="G463" s="21"/>
      <c r="H463" s="21"/>
      <c r="I463" s="104"/>
      <c r="J463" s="104"/>
      <c r="K463" s="104"/>
      <c r="L463" s="104"/>
      <c r="M463" s="111"/>
      <c r="N463" s="21"/>
      <c r="O463" s="21"/>
      <c r="P463" s="21"/>
      <c r="Q463" s="21"/>
      <c r="R463" s="125"/>
      <c r="S463" s="104"/>
      <c r="T463" s="104"/>
      <c r="U463" s="104"/>
      <c r="V463" s="104"/>
      <c r="W463" s="111"/>
      <c r="X463" s="137"/>
      <c r="Y463" s="137"/>
      <c r="Z463" s="137"/>
      <c r="AA463" s="137"/>
      <c r="AD463" s="21"/>
      <c r="AE463" s="21"/>
      <c r="AF463" s="21"/>
      <c r="AG463" s="21"/>
    </row>
    <row r="464" spans="4:33" s="23" customFormat="1" hidden="1" x14ac:dyDescent="0.25">
      <c r="D464" s="33"/>
      <c r="F464" s="21"/>
      <c r="G464" s="21"/>
      <c r="H464" s="21"/>
      <c r="I464" s="104"/>
      <c r="J464" s="104"/>
      <c r="K464" s="104"/>
      <c r="L464" s="104"/>
      <c r="M464" s="111"/>
      <c r="N464" s="21"/>
      <c r="O464" s="21"/>
      <c r="P464" s="21"/>
      <c r="Q464" s="21"/>
      <c r="R464" s="125"/>
      <c r="S464" s="104"/>
      <c r="T464" s="104"/>
      <c r="U464" s="104"/>
      <c r="V464" s="104"/>
      <c r="W464" s="111"/>
      <c r="X464" s="137"/>
      <c r="Y464" s="137"/>
      <c r="Z464" s="137"/>
      <c r="AA464" s="137"/>
      <c r="AD464" s="21"/>
      <c r="AE464" s="21"/>
      <c r="AF464" s="21"/>
      <c r="AG464" s="21"/>
    </row>
    <row r="465" spans="1:33" s="23" customFormat="1" hidden="1" x14ac:dyDescent="0.25">
      <c r="D465" s="33"/>
      <c r="F465" s="21"/>
      <c r="G465" s="21"/>
      <c r="H465" s="21"/>
      <c r="I465" s="104"/>
      <c r="J465" s="104"/>
      <c r="K465" s="104"/>
      <c r="L465" s="104"/>
      <c r="M465" s="111"/>
      <c r="N465" s="21"/>
      <c r="O465" s="21"/>
      <c r="P465" s="21"/>
      <c r="Q465" s="21"/>
      <c r="R465" s="125"/>
      <c r="S465" s="104"/>
      <c r="T465" s="104"/>
      <c r="U465" s="104"/>
      <c r="V465" s="104"/>
      <c r="W465" s="111"/>
      <c r="X465" s="137"/>
      <c r="Y465" s="137"/>
      <c r="Z465" s="137"/>
      <c r="AA465" s="137"/>
      <c r="AD465" s="21"/>
      <c r="AE465" s="21"/>
      <c r="AF465" s="21"/>
      <c r="AG465" s="21"/>
    </row>
    <row r="466" spans="1:33" s="23" customFormat="1" hidden="1" x14ac:dyDescent="0.25">
      <c r="D466" s="33"/>
      <c r="F466" s="21"/>
      <c r="G466" s="21"/>
      <c r="H466" s="21"/>
      <c r="I466" s="104"/>
      <c r="J466" s="104"/>
      <c r="K466" s="104"/>
      <c r="L466" s="104"/>
      <c r="M466" s="111"/>
      <c r="N466" s="21"/>
      <c r="O466" s="21"/>
      <c r="P466" s="21"/>
      <c r="Q466" s="21"/>
      <c r="R466" s="125"/>
      <c r="S466" s="104"/>
      <c r="T466" s="104"/>
      <c r="U466" s="104"/>
      <c r="V466" s="104"/>
      <c r="W466" s="111"/>
      <c r="X466" s="137"/>
      <c r="Y466" s="137"/>
      <c r="Z466" s="137"/>
      <c r="AA466" s="137"/>
      <c r="AD466" s="21"/>
      <c r="AE466" s="21"/>
      <c r="AF466" s="21"/>
      <c r="AG466" s="21"/>
    </row>
    <row r="467" spans="1:33" s="23" customFormat="1" hidden="1" x14ac:dyDescent="0.25">
      <c r="D467" s="33"/>
      <c r="F467" s="21"/>
      <c r="G467" s="21"/>
      <c r="H467" s="21"/>
      <c r="I467" s="104"/>
      <c r="J467" s="104"/>
      <c r="K467" s="104"/>
      <c r="L467" s="104"/>
      <c r="M467" s="111"/>
      <c r="N467" s="21"/>
      <c r="O467" s="21"/>
      <c r="P467" s="21"/>
      <c r="Q467" s="21"/>
      <c r="R467" s="125"/>
      <c r="S467" s="104"/>
      <c r="T467" s="104"/>
      <c r="U467" s="104"/>
      <c r="V467" s="104"/>
      <c r="W467" s="111"/>
      <c r="X467" s="137"/>
      <c r="Y467" s="137"/>
      <c r="Z467" s="137"/>
      <c r="AA467" s="137"/>
      <c r="AD467" s="21"/>
      <c r="AE467" s="21"/>
      <c r="AF467" s="21"/>
      <c r="AG467" s="21"/>
    </row>
    <row r="468" spans="1:33" s="23" customFormat="1" hidden="1" x14ac:dyDescent="0.25">
      <c r="D468" s="33"/>
      <c r="F468" s="21"/>
      <c r="G468" s="21"/>
      <c r="H468" s="21"/>
      <c r="I468" s="104"/>
      <c r="J468" s="104"/>
      <c r="K468" s="104"/>
      <c r="L468" s="104"/>
      <c r="M468" s="111"/>
      <c r="N468" s="21"/>
      <c r="O468" s="21"/>
      <c r="P468" s="21"/>
      <c r="Q468" s="21"/>
      <c r="R468" s="125"/>
      <c r="S468" s="104"/>
      <c r="T468" s="104"/>
      <c r="U468" s="104"/>
      <c r="V468" s="104"/>
      <c r="W468" s="111"/>
      <c r="X468" s="137"/>
      <c r="Y468" s="137"/>
      <c r="Z468" s="137"/>
      <c r="AA468" s="137"/>
      <c r="AD468" s="21"/>
      <c r="AE468" s="21"/>
      <c r="AF468" s="21"/>
      <c r="AG468" s="21"/>
    </row>
    <row r="469" spans="1:33" s="23" customFormat="1" hidden="1" x14ac:dyDescent="0.25">
      <c r="D469" s="33"/>
      <c r="F469" s="21"/>
      <c r="G469" s="21"/>
      <c r="H469" s="21"/>
      <c r="I469" s="104"/>
      <c r="J469" s="104"/>
      <c r="K469" s="104"/>
      <c r="L469" s="104"/>
      <c r="M469" s="111"/>
      <c r="N469" s="21"/>
      <c r="O469" s="21"/>
      <c r="P469" s="21"/>
      <c r="Q469" s="21"/>
      <c r="R469" s="125"/>
      <c r="S469" s="104"/>
      <c r="T469" s="104"/>
      <c r="U469" s="104"/>
      <c r="V469" s="104"/>
      <c r="W469" s="111"/>
      <c r="X469" s="137"/>
      <c r="Y469" s="137"/>
      <c r="Z469" s="137"/>
      <c r="AA469" s="137"/>
      <c r="AD469" s="21"/>
      <c r="AE469" s="21"/>
      <c r="AF469" s="21"/>
      <c r="AG469" s="21"/>
    </row>
    <row r="470" spans="1:33" s="23" customFormat="1" hidden="1" x14ac:dyDescent="0.25">
      <c r="D470" s="33"/>
      <c r="F470" s="21"/>
      <c r="G470" s="21"/>
      <c r="H470" s="21"/>
      <c r="I470" s="104"/>
      <c r="J470" s="104"/>
      <c r="K470" s="104"/>
      <c r="L470" s="104"/>
      <c r="M470" s="111"/>
      <c r="N470" s="21"/>
      <c r="O470" s="21"/>
      <c r="P470" s="21"/>
      <c r="Q470" s="21"/>
      <c r="R470" s="125"/>
      <c r="S470" s="104"/>
      <c r="T470" s="104"/>
      <c r="U470" s="104"/>
      <c r="V470" s="104"/>
      <c r="W470" s="111"/>
      <c r="X470" s="137"/>
      <c r="Y470" s="137"/>
      <c r="Z470" s="137"/>
      <c r="AA470" s="137"/>
      <c r="AD470" s="21"/>
      <c r="AE470" s="21"/>
      <c r="AF470" s="21"/>
      <c r="AG470" s="21"/>
    </row>
    <row r="471" spans="1:33" s="23" customFormat="1" hidden="1" x14ac:dyDescent="0.25">
      <c r="D471" s="33"/>
      <c r="F471" s="21"/>
      <c r="G471" s="21"/>
      <c r="H471" s="21"/>
      <c r="I471" s="104"/>
      <c r="J471" s="104"/>
      <c r="K471" s="104"/>
      <c r="L471" s="104"/>
      <c r="M471" s="111"/>
      <c r="N471" s="21"/>
      <c r="O471" s="21"/>
      <c r="P471" s="21"/>
      <c r="Q471" s="21"/>
      <c r="R471" s="125"/>
      <c r="S471" s="104"/>
      <c r="T471" s="104"/>
      <c r="U471" s="104"/>
      <c r="V471" s="104"/>
      <c r="W471" s="111"/>
      <c r="X471" s="137"/>
      <c r="Y471" s="137"/>
      <c r="Z471" s="137"/>
      <c r="AA471" s="137"/>
      <c r="AD471" s="21"/>
      <c r="AE471" s="21"/>
      <c r="AF471" s="21"/>
      <c r="AG471" s="21"/>
    </row>
    <row r="472" spans="1:33" s="23" customFormat="1" hidden="1" x14ac:dyDescent="0.25">
      <c r="D472" s="33"/>
      <c r="F472" s="21"/>
      <c r="G472" s="21"/>
      <c r="H472" s="21"/>
      <c r="I472" s="104"/>
      <c r="J472" s="104"/>
      <c r="K472" s="104"/>
      <c r="L472" s="104"/>
      <c r="M472" s="111"/>
      <c r="N472" s="21"/>
      <c r="O472" s="21"/>
      <c r="P472" s="21"/>
      <c r="Q472" s="21"/>
      <c r="R472" s="125"/>
      <c r="S472" s="104"/>
      <c r="T472" s="104"/>
      <c r="U472" s="104"/>
      <c r="V472" s="104"/>
      <c r="W472" s="111"/>
      <c r="X472" s="137"/>
      <c r="Y472" s="137"/>
      <c r="Z472" s="137"/>
      <c r="AA472" s="137"/>
      <c r="AD472" s="21"/>
      <c r="AE472" s="21"/>
      <c r="AF472" s="21"/>
      <c r="AG472" s="21"/>
    </row>
    <row r="473" spans="1:33" s="23" customFormat="1" hidden="1" x14ac:dyDescent="0.25">
      <c r="D473" s="33"/>
      <c r="F473" s="21"/>
      <c r="G473" s="21"/>
      <c r="H473" s="21"/>
      <c r="I473" s="104"/>
      <c r="J473" s="104"/>
      <c r="K473" s="104"/>
      <c r="L473" s="104"/>
      <c r="M473" s="111"/>
      <c r="N473" s="21"/>
      <c r="O473" s="21"/>
      <c r="P473" s="21"/>
      <c r="Q473" s="21"/>
      <c r="R473" s="125"/>
      <c r="S473" s="104"/>
      <c r="T473" s="104"/>
      <c r="U473" s="104"/>
      <c r="V473" s="104"/>
      <c r="W473" s="111"/>
      <c r="X473" s="137"/>
      <c r="Y473" s="137"/>
      <c r="Z473" s="137"/>
      <c r="AA473" s="137"/>
      <c r="AD473" s="21"/>
      <c r="AE473" s="21"/>
      <c r="AF473" s="21"/>
      <c r="AG473" s="21"/>
    </row>
    <row r="474" spans="1:33" s="23" customFormat="1" hidden="1" x14ac:dyDescent="0.25">
      <c r="D474" s="33"/>
      <c r="F474" s="21"/>
      <c r="G474" s="21"/>
      <c r="H474" s="21"/>
      <c r="I474" s="104"/>
      <c r="J474" s="104"/>
      <c r="K474" s="104"/>
      <c r="L474" s="104"/>
      <c r="M474" s="111"/>
      <c r="N474" s="21"/>
      <c r="O474" s="21"/>
      <c r="P474" s="21"/>
      <c r="Q474" s="21"/>
      <c r="R474" s="125"/>
      <c r="S474" s="104"/>
      <c r="T474" s="104"/>
      <c r="U474" s="104"/>
      <c r="V474" s="104"/>
      <c r="W474" s="111"/>
      <c r="X474" s="137"/>
      <c r="Y474" s="137"/>
      <c r="Z474" s="137"/>
      <c r="AA474" s="137"/>
      <c r="AD474" s="21"/>
      <c r="AE474" s="21"/>
      <c r="AF474" s="21"/>
      <c r="AG474" s="21"/>
    </row>
    <row r="475" spans="1:33" s="23" customFormat="1" hidden="1" x14ac:dyDescent="0.25">
      <c r="D475" s="33"/>
      <c r="F475" s="21"/>
      <c r="G475" s="21"/>
      <c r="H475" s="21"/>
      <c r="I475" s="104"/>
      <c r="J475" s="104"/>
      <c r="K475" s="104"/>
      <c r="L475" s="104"/>
      <c r="M475" s="111"/>
      <c r="N475" s="21"/>
      <c r="O475" s="21"/>
      <c r="P475" s="21"/>
      <c r="Q475" s="21"/>
      <c r="R475" s="125"/>
      <c r="S475" s="104"/>
      <c r="T475" s="104"/>
      <c r="U475" s="104"/>
      <c r="V475" s="104"/>
      <c r="W475" s="111"/>
      <c r="X475" s="137"/>
      <c r="Y475" s="137"/>
      <c r="Z475" s="137"/>
      <c r="AA475" s="137"/>
      <c r="AD475" s="21"/>
      <c r="AE475" s="21"/>
      <c r="AF475" s="21"/>
      <c r="AG475" s="21"/>
    </row>
    <row r="476" spans="1:33" s="23" customFormat="1" hidden="1" x14ac:dyDescent="0.25">
      <c r="D476" s="33"/>
      <c r="F476" s="21"/>
      <c r="G476" s="21"/>
      <c r="H476" s="21"/>
      <c r="I476" s="104"/>
      <c r="J476" s="104"/>
      <c r="K476" s="104"/>
      <c r="L476" s="104"/>
      <c r="M476" s="111"/>
      <c r="N476" s="21"/>
      <c r="O476" s="21"/>
      <c r="P476" s="21"/>
      <c r="Q476" s="21"/>
      <c r="R476" s="125"/>
      <c r="S476" s="104"/>
      <c r="T476" s="104"/>
      <c r="U476" s="104"/>
      <c r="V476" s="104"/>
      <c r="W476" s="111"/>
      <c r="X476" s="137"/>
      <c r="Y476" s="137"/>
      <c r="Z476" s="137"/>
      <c r="AA476" s="137"/>
      <c r="AD476" s="21"/>
      <c r="AE476" s="21"/>
      <c r="AF476" s="21"/>
      <c r="AG476" s="21"/>
    </row>
    <row r="477" spans="1:33" s="23" customFormat="1" hidden="1" x14ac:dyDescent="0.25">
      <c r="D477" s="33"/>
      <c r="F477" s="21"/>
      <c r="G477" s="21"/>
      <c r="H477" s="21"/>
      <c r="I477" s="104"/>
      <c r="J477" s="104"/>
      <c r="K477" s="104"/>
      <c r="L477" s="104"/>
      <c r="M477" s="111"/>
      <c r="N477" s="21"/>
      <c r="O477" s="21"/>
      <c r="P477" s="21"/>
      <c r="Q477" s="21"/>
      <c r="R477" s="125"/>
      <c r="S477" s="104"/>
      <c r="T477" s="104"/>
      <c r="U477" s="104"/>
      <c r="V477" s="104"/>
      <c r="W477" s="111"/>
      <c r="X477" s="137"/>
      <c r="Y477" s="137"/>
      <c r="Z477" s="137"/>
      <c r="AA477" s="137"/>
      <c r="AD477" s="21"/>
      <c r="AE477" s="21"/>
      <c r="AF477" s="21"/>
      <c r="AG477" s="21"/>
    </row>
    <row r="478" spans="1:33" s="23" customFormat="1" hidden="1" x14ac:dyDescent="0.25">
      <c r="D478" s="33"/>
      <c r="F478" s="21"/>
      <c r="G478" s="21"/>
      <c r="H478" s="21"/>
      <c r="I478" s="104"/>
      <c r="J478" s="104"/>
      <c r="K478" s="104"/>
      <c r="L478" s="104"/>
      <c r="M478" s="111"/>
      <c r="N478" s="21"/>
      <c r="O478" s="21"/>
      <c r="P478" s="21"/>
      <c r="Q478" s="21"/>
      <c r="R478" s="125"/>
      <c r="S478" s="104"/>
      <c r="T478" s="104"/>
      <c r="U478" s="104"/>
      <c r="V478" s="104"/>
      <c r="W478" s="111"/>
      <c r="X478" s="137"/>
      <c r="Y478" s="137"/>
      <c r="Z478" s="137"/>
      <c r="AA478" s="137"/>
      <c r="AD478" s="21"/>
      <c r="AE478" s="21"/>
      <c r="AF478" s="21"/>
      <c r="AG478" s="21"/>
    </row>
    <row r="479" spans="1:33" s="9" customFormat="1" hidden="1" x14ac:dyDescent="0.25">
      <c r="A479" s="8"/>
      <c r="D479" s="10"/>
      <c r="F479" s="11"/>
      <c r="G479" s="11"/>
      <c r="H479" s="11"/>
      <c r="I479" s="108"/>
      <c r="J479" s="108"/>
      <c r="K479" s="108"/>
      <c r="L479" s="108"/>
      <c r="M479" s="119"/>
      <c r="N479" s="11"/>
      <c r="O479" s="11"/>
      <c r="P479" s="11"/>
      <c r="Q479" s="11"/>
      <c r="R479" s="128"/>
      <c r="S479" s="108"/>
      <c r="T479" s="108"/>
      <c r="U479" s="108"/>
      <c r="V479" s="108"/>
      <c r="W479" s="119"/>
      <c r="X479" s="141"/>
      <c r="Y479" s="141"/>
      <c r="Z479" s="141"/>
      <c r="AA479" s="141"/>
      <c r="AD479" s="11"/>
      <c r="AE479" s="11"/>
      <c r="AF479" s="11"/>
      <c r="AG479" s="11"/>
    </row>
  </sheetData>
  <sortState ref="A5:T9">
    <sortCondition ref="A5:A9"/>
    <sortCondition ref="B5:B9"/>
  </sortState>
  <mergeCells count="33">
    <mergeCell ref="F12:F14"/>
    <mergeCell ref="A10:H10"/>
    <mergeCell ref="A2:B9"/>
    <mergeCell ref="D6:F6"/>
    <mergeCell ref="D4:F4"/>
    <mergeCell ref="C1:H2"/>
    <mergeCell ref="A12:A14"/>
    <mergeCell ref="B12:B14"/>
    <mergeCell ref="C12:C14"/>
    <mergeCell ref="E12:E14"/>
    <mergeCell ref="D12:D14"/>
    <mergeCell ref="F7:H7"/>
    <mergeCell ref="F8:H8"/>
    <mergeCell ref="C3:H3"/>
    <mergeCell ref="C5:H5"/>
    <mergeCell ref="C7:E7"/>
    <mergeCell ref="G19:H19"/>
    <mergeCell ref="G59:H59"/>
    <mergeCell ref="G63:H63"/>
    <mergeCell ref="G22:H22"/>
    <mergeCell ref="G26:H26"/>
    <mergeCell ref="A78:H78"/>
    <mergeCell ref="A79:H79"/>
    <mergeCell ref="A80:H80"/>
    <mergeCell ref="G66:H66"/>
    <mergeCell ref="G67:H67"/>
    <mergeCell ref="G68:H68"/>
    <mergeCell ref="G69:H69"/>
    <mergeCell ref="B71:D71"/>
    <mergeCell ref="D73:H73"/>
    <mergeCell ref="D74:H74"/>
    <mergeCell ref="D75:H75"/>
    <mergeCell ref="D76:H76"/>
  </mergeCells>
  <printOptions horizontalCentered="1"/>
  <pageMargins left="0.98425196850393704" right="0.39370078740157483" top="0.39370078740157483" bottom="0.98425196850393704" header="0.31496062992125984" footer="0.51181102362204722"/>
  <pageSetup paperSize="9" scale="73" fitToHeight="0" orientation="portrait" r:id="rId1"/>
  <headerFooter>
    <oddFooter>&amp;L&amp;"-,Negrito"&amp;9Data: 26/01/2018&amp;C&amp;"-,Negrito"&amp;9ILUMINAÇÃO DECORATIVA / FORRO DE MADEIRA / PINTURA NO PORTAL DA CIDADE&amp;R&amp;"-,Negrito"&amp;9Fls. &amp;P/&amp;N</oddFooter>
  </headerFooter>
  <colBreaks count="1" manualBreakCount="1">
    <brk id="2" max="104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4"/>
  <sheetViews>
    <sheetView workbookViewId="0"/>
  </sheetViews>
  <sheetFormatPr defaultColWidth="8.85546875" defaultRowHeight="12" x14ac:dyDescent="0.25"/>
  <cols>
    <col min="1" max="1" width="5" style="1" customWidth="1"/>
    <col min="2" max="2" width="12.140625" style="1" customWidth="1"/>
    <col min="3" max="3" width="13.85546875" style="1" customWidth="1"/>
    <col min="4" max="4" width="54.42578125" style="2" customWidth="1"/>
    <col min="5" max="5" width="7.7109375" style="1" customWidth="1"/>
    <col min="6" max="8" width="7.7109375" style="3" customWidth="1"/>
    <col min="9" max="16384" width="8.85546875" style="1"/>
  </cols>
  <sheetData>
    <row r="1" spans="1:9" s="19" customFormat="1" x14ac:dyDescent="0.25">
      <c r="A1" s="210"/>
      <c r="B1" s="210"/>
      <c r="C1" s="243" t="s">
        <v>54</v>
      </c>
      <c r="D1" s="243"/>
      <c r="E1" s="243"/>
      <c r="F1" s="243"/>
      <c r="G1" s="243"/>
      <c r="H1" s="243"/>
    </row>
    <row r="2" spans="1:9" s="4" customFormat="1" x14ac:dyDescent="0.25">
      <c r="A2" s="228" t="s">
        <v>4</v>
      </c>
      <c r="B2" s="228"/>
      <c r="C2" s="243"/>
      <c r="D2" s="243"/>
      <c r="E2" s="243"/>
      <c r="F2" s="243"/>
      <c r="G2" s="243"/>
      <c r="H2" s="243"/>
    </row>
    <row r="3" spans="1:9" s="28" customFormat="1" ht="11.25" x14ac:dyDescent="0.2">
      <c r="A3" s="228"/>
      <c r="B3" s="228"/>
      <c r="C3" s="32" t="s">
        <v>53</v>
      </c>
      <c r="D3" s="32"/>
      <c r="E3" s="32"/>
      <c r="F3" s="32"/>
      <c r="G3" s="32"/>
      <c r="H3" s="32"/>
    </row>
    <row r="4" spans="1:9" s="4" customFormat="1" ht="34.5" customHeight="1" x14ac:dyDescent="0.25">
      <c r="A4" s="228"/>
      <c r="B4" s="228"/>
      <c r="C4" s="210"/>
      <c r="D4" s="242" t="str">
        <f>ORÇAMENTO!D4</f>
        <v>ILUMINAÇÃO DECORATIVA / FORRO DE MADEIRA / PINTURA NO PORTAL DA CIDADE</v>
      </c>
      <c r="E4" s="242"/>
      <c r="F4" s="242"/>
      <c r="G4" s="20"/>
      <c r="H4" s="20"/>
    </row>
    <row r="5" spans="1:9" s="4" customFormat="1" ht="12.75" x14ac:dyDescent="0.2">
      <c r="A5" s="228"/>
      <c r="B5" s="228"/>
      <c r="C5" s="210"/>
      <c r="D5" s="241"/>
      <c r="E5" s="241"/>
      <c r="F5" s="241"/>
      <c r="G5" s="20"/>
      <c r="H5" s="20"/>
    </row>
    <row r="6" spans="1:9" s="28" customFormat="1" ht="10.15" customHeight="1" x14ac:dyDescent="0.25">
      <c r="A6" s="228"/>
      <c r="B6" s="228"/>
      <c r="C6" s="249" t="s">
        <v>86</v>
      </c>
      <c r="D6" s="249"/>
      <c r="E6" s="249"/>
      <c r="F6" s="246" t="s">
        <v>20</v>
      </c>
      <c r="G6" s="246"/>
      <c r="H6" s="246"/>
    </row>
    <row r="7" spans="1:9" s="30" customFormat="1" ht="12.75" x14ac:dyDescent="0.2">
      <c r="A7" s="228"/>
      <c r="B7" s="228"/>
      <c r="C7" s="29"/>
      <c r="D7" s="49"/>
      <c r="E7" s="31"/>
      <c r="F7" s="247">
        <f>ORÇAMENTO!F8</f>
        <v>43126</v>
      </c>
      <c r="G7" s="247"/>
      <c r="H7" s="247"/>
    </row>
    <row r="8" spans="1:9" s="18" customFormat="1" ht="27" customHeight="1" x14ac:dyDescent="0.25">
      <c r="A8" s="228"/>
      <c r="B8" s="228"/>
      <c r="C8" s="210"/>
      <c r="D8" s="24"/>
      <c r="E8" s="24"/>
      <c r="F8" s="34"/>
      <c r="G8" s="35"/>
      <c r="H8" s="36"/>
    </row>
    <row r="9" spans="1:9" s="18" customFormat="1" ht="12" customHeight="1" x14ac:dyDescent="0.25">
      <c r="A9" s="228" t="s">
        <v>7</v>
      </c>
      <c r="B9" s="228"/>
      <c r="C9" s="228"/>
      <c r="D9" s="228"/>
      <c r="E9" s="228"/>
      <c r="F9" s="228"/>
      <c r="G9" s="228"/>
      <c r="H9" s="228"/>
    </row>
    <row r="10" spans="1:9" s="18" customFormat="1" ht="13.5" customHeight="1" thickBot="1" x14ac:dyDescent="0.3">
      <c r="A10" s="210"/>
      <c r="B10" s="210"/>
      <c r="C10" s="210"/>
      <c r="D10" s="210"/>
      <c r="E10" s="210"/>
      <c r="F10" s="13"/>
      <c r="G10" s="13"/>
      <c r="H10" s="13"/>
    </row>
    <row r="11" spans="1:9" s="12" customFormat="1" ht="29.45" customHeight="1" thickBot="1" x14ac:dyDescent="0.3">
      <c r="A11" s="41">
        <v>1</v>
      </c>
      <c r="B11" s="42"/>
      <c r="C11" s="42"/>
      <c r="D11" s="43" t="str">
        <f>ORÇAMENTO!D15</f>
        <v>SERVIÇOS PRELIMINARES</v>
      </c>
      <c r="E11" s="42"/>
      <c r="F11" s="212"/>
      <c r="G11" s="212"/>
      <c r="H11" s="213"/>
      <c r="I11" s="15"/>
    </row>
    <row r="12" spans="1:9" s="51" customFormat="1" ht="12" customHeight="1" x14ac:dyDescent="0.25">
      <c r="A12" s="218" t="s">
        <v>50</v>
      </c>
      <c r="B12" s="250" t="s">
        <v>51</v>
      </c>
      <c r="C12" s="250"/>
      <c r="D12" s="250" t="s">
        <v>52</v>
      </c>
      <c r="E12" s="250"/>
      <c r="F12" s="250"/>
      <c r="G12" s="250"/>
      <c r="H12" s="251"/>
      <c r="I12" s="50"/>
    </row>
    <row r="13" spans="1:9" s="23" customFormat="1" x14ac:dyDescent="0.25">
      <c r="A13" s="219" t="s">
        <v>5</v>
      </c>
      <c r="B13" s="147" t="s">
        <v>25</v>
      </c>
      <c r="C13" s="147" t="str">
        <f>ORÇAMENTO!C16</f>
        <v>04.22.110</v>
      </c>
      <c r="D13" s="252" t="str">
        <f>ORÇAMENTO!D16</f>
        <v>REMOÇÃO DE TUBULAÇÃO ELÉTRICA APARENTE, DIÂMETRO ATÉ 50MM</v>
      </c>
      <c r="E13" s="252"/>
      <c r="F13" s="252"/>
      <c r="G13" s="252"/>
      <c r="H13" s="253"/>
      <c r="I13" s="22"/>
    </row>
    <row r="14" spans="1:9" s="54" customFormat="1" ht="12" customHeight="1" x14ac:dyDescent="0.25">
      <c r="A14" s="254" t="s">
        <v>55</v>
      </c>
      <c r="B14" s="255"/>
      <c r="C14" s="255"/>
      <c r="D14" s="255"/>
      <c r="E14" s="255"/>
      <c r="F14" s="255"/>
      <c r="G14" s="255"/>
      <c r="H14" s="256"/>
      <c r="I14" s="78"/>
    </row>
    <row r="15" spans="1:9" s="52" customFormat="1" ht="21.95" customHeight="1" thickBot="1" x14ac:dyDescent="0.3">
      <c r="A15" s="257" t="s">
        <v>282</v>
      </c>
      <c r="B15" s="258"/>
      <c r="C15" s="258"/>
      <c r="D15" s="258"/>
      <c r="E15" s="258"/>
      <c r="F15" s="258"/>
      <c r="G15" s="258"/>
      <c r="H15" s="259"/>
      <c r="I15" s="53"/>
    </row>
    <row r="16" spans="1:9" s="51" customFormat="1" ht="12" customHeight="1" x14ac:dyDescent="0.25">
      <c r="A16" s="218" t="s">
        <v>50</v>
      </c>
      <c r="B16" s="250" t="s">
        <v>51</v>
      </c>
      <c r="C16" s="250"/>
      <c r="D16" s="250" t="s">
        <v>52</v>
      </c>
      <c r="E16" s="250"/>
      <c r="F16" s="250"/>
      <c r="G16" s="250"/>
      <c r="H16" s="251"/>
      <c r="I16" s="50"/>
    </row>
    <row r="17" spans="1:9" s="23" customFormat="1" x14ac:dyDescent="0.25">
      <c r="A17" s="219" t="s">
        <v>12</v>
      </c>
      <c r="B17" s="147" t="s">
        <v>25</v>
      </c>
      <c r="C17" s="147" t="str">
        <f>ORÇAMENTO!C17</f>
        <v>04.18.370</v>
      </c>
      <c r="D17" s="252" t="str">
        <f>ORÇAMENTO!D17</f>
        <v>REMOÇÃO DE CONDUTOR EXTERNO APARENTE, DIÂMETRO ATÉ DE 6,5MM</v>
      </c>
      <c r="E17" s="252"/>
      <c r="F17" s="252"/>
      <c r="G17" s="252"/>
      <c r="H17" s="253"/>
      <c r="I17" s="22"/>
    </row>
    <row r="18" spans="1:9" s="54" customFormat="1" ht="12" customHeight="1" x14ac:dyDescent="0.25">
      <c r="A18" s="254" t="s">
        <v>55</v>
      </c>
      <c r="B18" s="255"/>
      <c r="C18" s="255"/>
      <c r="D18" s="255"/>
      <c r="E18" s="255"/>
      <c r="F18" s="255"/>
      <c r="G18" s="255"/>
      <c r="H18" s="256"/>
      <c r="I18" s="78"/>
    </row>
    <row r="19" spans="1:9" s="52" customFormat="1" ht="21.95" customHeight="1" thickBot="1" x14ac:dyDescent="0.3">
      <c r="A19" s="257" t="s">
        <v>281</v>
      </c>
      <c r="B19" s="258"/>
      <c r="C19" s="258"/>
      <c r="D19" s="258"/>
      <c r="E19" s="258"/>
      <c r="F19" s="258"/>
      <c r="G19" s="258"/>
      <c r="H19" s="259"/>
      <c r="I19" s="53"/>
    </row>
    <row r="20" spans="1:9" s="51" customFormat="1" ht="12" customHeight="1" x14ac:dyDescent="0.25">
      <c r="A20" s="218" t="s">
        <v>50</v>
      </c>
      <c r="B20" s="250" t="s">
        <v>51</v>
      </c>
      <c r="C20" s="250"/>
      <c r="D20" s="250" t="s">
        <v>52</v>
      </c>
      <c r="E20" s="250"/>
      <c r="F20" s="250"/>
      <c r="G20" s="250"/>
      <c r="H20" s="251"/>
      <c r="I20" s="50"/>
    </row>
    <row r="21" spans="1:9" s="23" customFormat="1" x14ac:dyDescent="0.25">
      <c r="A21" s="219" t="s">
        <v>278</v>
      </c>
      <c r="B21" s="147" t="s">
        <v>25</v>
      </c>
      <c r="C21" s="147" t="str">
        <f>ORÇAMENTO!C18</f>
        <v>02.05.210</v>
      </c>
      <c r="D21" s="252" t="str">
        <f>ORÇAMENTO!D18</f>
        <v>ANDAIME TUBULAR FACHADEIRO, PISO METÁLICO E SAPATAS AJUSTÁVEIS</v>
      </c>
      <c r="E21" s="252"/>
      <c r="F21" s="252"/>
      <c r="G21" s="252"/>
      <c r="H21" s="253"/>
      <c r="I21" s="22"/>
    </row>
    <row r="22" spans="1:9" s="54" customFormat="1" ht="12" customHeight="1" x14ac:dyDescent="0.25">
      <c r="A22" s="254" t="s">
        <v>55</v>
      </c>
      <c r="B22" s="255"/>
      <c r="C22" s="255"/>
      <c r="D22" s="255"/>
      <c r="E22" s="255"/>
      <c r="F22" s="255"/>
      <c r="G22" s="255"/>
      <c r="H22" s="256"/>
      <c r="I22" s="78"/>
    </row>
    <row r="23" spans="1:9" s="52" customFormat="1" ht="21.95" customHeight="1" thickBot="1" x14ac:dyDescent="0.3">
      <c r="A23" s="257" t="s">
        <v>236</v>
      </c>
      <c r="B23" s="258"/>
      <c r="C23" s="258"/>
      <c r="D23" s="258"/>
      <c r="E23" s="258"/>
      <c r="F23" s="258"/>
      <c r="G23" s="258"/>
      <c r="H23" s="259"/>
      <c r="I23" s="53"/>
    </row>
    <row r="24" spans="1:9" s="12" customFormat="1" ht="29.45" customHeight="1" thickBot="1" x14ac:dyDescent="0.3">
      <c r="A24" s="41">
        <v>2</v>
      </c>
      <c r="B24" s="42"/>
      <c r="C24" s="42"/>
      <c r="D24" s="43" t="str">
        <f>ORÇAMENTO!D20</f>
        <v>TRANSPORTE E MOVIMENTO DE MATERIAIS, DENTRO E FORA DE OBRA</v>
      </c>
      <c r="E24" s="42"/>
      <c r="F24" s="212"/>
      <c r="G24" s="212"/>
      <c r="H24" s="213"/>
      <c r="I24" s="15"/>
    </row>
    <row r="25" spans="1:9" s="51" customFormat="1" ht="12" hidden="1" customHeight="1" x14ac:dyDescent="0.25">
      <c r="A25" s="218" t="s">
        <v>50</v>
      </c>
      <c r="B25" s="250" t="s">
        <v>51</v>
      </c>
      <c r="C25" s="250"/>
      <c r="D25" s="250" t="s">
        <v>52</v>
      </c>
      <c r="E25" s="250"/>
      <c r="F25" s="250"/>
      <c r="G25" s="250"/>
      <c r="H25" s="251"/>
      <c r="I25" s="50"/>
    </row>
    <row r="26" spans="1:9" s="23" customFormat="1" hidden="1" x14ac:dyDescent="0.25">
      <c r="A26" s="219" t="s">
        <v>37</v>
      </c>
      <c r="B26" s="147" t="s">
        <v>25</v>
      </c>
      <c r="C26" s="147" t="e">
        <f>ORÇAMENTO!#REF!</f>
        <v>#REF!</v>
      </c>
      <c r="D26" s="252" t="e">
        <f>ORÇAMENTO!#REF!</f>
        <v>#REF!</v>
      </c>
      <c r="E26" s="252"/>
      <c r="F26" s="252"/>
      <c r="G26" s="252"/>
      <c r="H26" s="253"/>
      <c r="I26" s="22"/>
    </row>
    <row r="27" spans="1:9" s="54" customFormat="1" ht="12" hidden="1" customHeight="1" x14ac:dyDescent="0.25">
      <c r="A27" s="254" t="s">
        <v>55</v>
      </c>
      <c r="B27" s="255"/>
      <c r="C27" s="255"/>
      <c r="D27" s="255"/>
      <c r="E27" s="255"/>
      <c r="F27" s="255"/>
      <c r="G27" s="255"/>
      <c r="H27" s="256"/>
      <c r="I27" s="78"/>
    </row>
    <row r="28" spans="1:9" s="52" customFormat="1" ht="21.95" hidden="1" customHeight="1" thickBot="1" x14ac:dyDescent="0.3">
      <c r="A28" s="257" t="s">
        <v>237</v>
      </c>
      <c r="B28" s="258"/>
      <c r="C28" s="258"/>
      <c r="D28" s="258"/>
      <c r="E28" s="258"/>
      <c r="F28" s="258"/>
      <c r="G28" s="258"/>
      <c r="H28" s="259"/>
      <c r="I28" s="53"/>
    </row>
    <row r="29" spans="1:9" s="51" customFormat="1" ht="12" customHeight="1" x14ac:dyDescent="0.25">
      <c r="A29" s="218" t="s">
        <v>50</v>
      </c>
      <c r="B29" s="250" t="s">
        <v>51</v>
      </c>
      <c r="C29" s="250"/>
      <c r="D29" s="250" t="s">
        <v>52</v>
      </c>
      <c r="E29" s="250"/>
      <c r="F29" s="250"/>
      <c r="G29" s="250"/>
      <c r="H29" s="251"/>
      <c r="I29" s="50"/>
    </row>
    <row r="30" spans="1:9" s="23" customFormat="1" x14ac:dyDescent="0.25">
      <c r="A30" s="219" t="s">
        <v>37</v>
      </c>
      <c r="B30" s="147" t="s">
        <v>25</v>
      </c>
      <c r="C30" s="147" t="str">
        <f>ORÇAMENTO!C21</f>
        <v>05.07.040</v>
      </c>
      <c r="D30" s="252" t="str">
        <f>ORÇAMENTO!D21</f>
        <v>REMOÇÃO DE ENTULHO SEPARADO DE OBRA EM CAÇAMBA METÁLICA</v>
      </c>
      <c r="E30" s="252"/>
      <c r="F30" s="252"/>
      <c r="G30" s="252"/>
      <c r="H30" s="253"/>
      <c r="I30" s="22"/>
    </row>
    <row r="31" spans="1:9" s="54" customFormat="1" ht="12" customHeight="1" x14ac:dyDescent="0.25">
      <c r="A31" s="254" t="s">
        <v>55</v>
      </c>
      <c r="B31" s="255"/>
      <c r="C31" s="255"/>
      <c r="D31" s="255"/>
      <c r="E31" s="255"/>
      <c r="F31" s="255"/>
      <c r="G31" s="255"/>
      <c r="H31" s="256"/>
      <c r="I31" s="78"/>
    </row>
    <row r="32" spans="1:9" s="52" customFormat="1" ht="21.95" customHeight="1" thickBot="1" x14ac:dyDescent="0.3">
      <c r="A32" s="257" t="s">
        <v>235</v>
      </c>
      <c r="B32" s="258"/>
      <c r="C32" s="258"/>
      <c r="D32" s="258"/>
      <c r="E32" s="258"/>
      <c r="F32" s="258"/>
      <c r="G32" s="258"/>
      <c r="H32" s="259"/>
      <c r="I32" s="53"/>
    </row>
    <row r="33" spans="1:9" s="12" customFormat="1" ht="29.45" customHeight="1" thickBot="1" x14ac:dyDescent="0.3">
      <c r="A33" s="41">
        <v>3</v>
      </c>
      <c r="B33" s="42"/>
      <c r="C33" s="42"/>
      <c r="D33" s="43" t="str">
        <f>ORÇAMENTO!D23</f>
        <v>FORRO E ARREMATE EM MADEIRA</v>
      </c>
      <c r="E33" s="42"/>
      <c r="F33" s="212"/>
      <c r="G33" s="212"/>
      <c r="H33" s="213"/>
      <c r="I33" s="15"/>
    </row>
    <row r="34" spans="1:9" s="51" customFormat="1" ht="12" customHeight="1" x14ac:dyDescent="0.25">
      <c r="A34" s="218" t="s">
        <v>50</v>
      </c>
      <c r="B34" s="250" t="s">
        <v>51</v>
      </c>
      <c r="C34" s="250"/>
      <c r="D34" s="250" t="s">
        <v>52</v>
      </c>
      <c r="E34" s="250"/>
      <c r="F34" s="250"/>
      <c r="G34" s="250"/>
      <c r="H34" s="251"/>
      <c r="I34" s="50"/>
    </row>
    <row r="35" spans="1:9" s="23" customFormat="1" x14ac:dyDescent="0.25">
      <c r="A35" s="219" t="s">
        <v>38</v>
      </c>
      <c r="B35" s="147" t="s">
        <v>25</v>
      </c>
      <c r="C35" s="147" t="str">
        <f>ORÇAMENTO!C24</f>
        <v>22.01.020</v>
      </c>
      <c r="D35" s="252" t="str">
        <f>ORÇAMENTO!D24</f>
        <v>FORRO EM TÁBUAS APARELHADAS MACHO-FÊMEA, PINUS, TARUGADO</v>
      </c>
      <c r="E35" s="252"/>
      <c r="F35" s="252"/>
      <c r="G35" s="252"/>
      <c r="H35" s="253"/>
      <c r="I35" s="22"/>
    </row>
    <row r="36" spans="1:9" s="54" customFormat="1" ht="12" customHeight="1" x14ac:dyDescent="0.25">
      <c r="A36" s="254" t="s">
        <v>55</v>
      </c>
      <c r="B36" s="255"/>
      <c r="C36" s="255"/>
      <c r="D36" s="255"/>
      <c r="E36" s="255"/>
      <c r="F36" s="255"/>
      <c r="G36" s="255"/>
      <c r="H36" s="256"/>
      <c r="I36" s="78"/>
    </row>
    <row r="37" spans="1:9" s="52" customFormat="1" ht="21.95" customHeight="1" thickBot="1" x14ac:dyDescent="0.3">
      <c r="A37" s="257" t="s">
        <v>238</v>
      </c>
      <c r="B37" s="258"/>
      <c r="C37" s="258"/>
      <c r="D37" s="258"/>
      <c r="E37" s="258"/>
      <c r="F37" s="258"/>
      <c r="G37" s="258"/>
      <c r="H37" s="259"/>
      <c r="I37" s="53"/>
    </row>
    <row r="38" spans="1:9" s="51" customFormat="1" ht="12" customHeight="1" x14ac:dyDescent="0.25">
      <c r="A38" s="218" t="s">
        <v>50</v>
      </c>
      <c r="B38" s="250" t="s">
        <v>51</v>
      </c>
      <c r="C38" s="250"/>
      <c r="D38" s="250" t="s">
        <v>52</v>
      </c>
      <c r="E38" s="250"/>
      <c r="F38" s="250"/>
      <c r="G38" s="250"/>
      <c r="H38" s="251"/>
      <c r="I38" s="50"/>
    </row>
    <row r="39" spans="1:9" s="23" customFormat="1" x14ac:dyDescent="0.25">
      <c r="A39" s="219" t="s">
        <v>39</v>
      </c>
      <c r="B39" s="147" t="s">
        <v>25</v>
      </c>
      <c r="C39" s="147" t="str">
        <f>ORÇAMENTO!C25</f>
        <v>20.10.120</v>
      </c>
      <c r="D39" s="252" t="str">
        <f>ORÇAMENTO!D25</f>
        <v>CORDÃO DE MADEIRA</v>
      </c>
      <c r="E39" s="252"/>
      <c r="F39" s="252"/>
      <c r="G39" s="252"/>
      <c r="H39" s="253"/>
      <c r="I39" s="22"/>
    </row>
    <row r="40" spans="1:9" s="54" customFormat="1" ht="12" customHeight="1" x14ac:dyDescent="0.25">
      <c r="A40" s="254" t="s">
        <v>55</v>
      </c>
      <c r="B40" s="255"/>
      <c r="C40" s="255"/>
      <c r="D40" s="255"/>
      <c r="E40" s="255"/>
      <c r="F40" s="255"/>
      <c r="G40" s="255"/>
      <c r="H40" s="256"/>
      <c r="I40" s="78"/>
    </row>
    <row r="41" spans="1:9" s="52" customFormat="1" ht="21.95" customHeight="1" thickBot="1" x14ac:dyDescent="0.3">
      <c r="A41" s="257" t="s">
        <v>239</v>
      </c>
      <c r="B41" s="258"/>
      <c r="C41" s="258"/>
      <c r="D41" s="258"/>
      <c r="E41" s="258"/>
      <c r="F41" s="258"/>
      <c r="G41" s="258"/>
      <c r="H41" s="259"/>
      <c r="I41" s="53"/>
    </row>
    <row r="42" spans="1:9" s="12" customFormat="1" ht="29.45" customHeight="1" thickBot="1" x14ac:dyDescent="0.3">
      <c r="A42" s="41">
        <v>4</v>
      </c>
      <c r="B42" s="42"/>
      <c r="C42" s="42"/>
      <c r="D42" s="43" t="str">
        <f>ORÇAMENTO!D27</f>
        <v>ILUMINAÇÃO DECORATIVA</v>
      </c>
      <c r="E42" s="42"/>
      <c r="F42" s="212"/>
      <c r="G42" s="212"/>
      <c r="H42" s="213"/>
      <c r="I42" s="15"/>
    </row>
    <row r="43" spans="1:9" s="52" customFormat="1" ht="16.5" customHeight="1" thickBot="1" x14ac:dyDescent="0.3">
      <c r="A43" s="220" t="s">
        <v>40</v>
      </c>
      <c r="B43" s="215"/>
      <c r="C43" s="215"/>
      <c r="D43" s="215" t="str">
        <f>ORÇAMENTO!D28</f>
        <v>QUADRO DE DISTRIBUIÇÃO DE LUZ E FORÇA E COMPONENTES</v>
      </c>
      <c r="E43" s="215"/>
      <c r="F43" s="215"/>
      <c r="G43" s="215"/>
      <c r="H43" s="221"/>
      <c r="I43" s="53"/>
    </row>
    <row r="44" spans="1:9" s="51" customFormat="1" ht="12" customHeight="1" x14ac:dyDescent="0.25">
      <c r="A44" s="218" t="s">
        <v>50</v>
      </c>
      <c r="B44" s="250" t="s">
        <v>51</v>
      </c>
      <c r="C44" s="250"/>
      <c r="D44" s="250" t="s">
        <v>52</v>
      </c>
      <c r="E44" s="250"/>
      <c r="F44" s="250"/>
      <c r="G44" s="250"/>
      <c r="H44" s="251"/>
      <c r="I44" s="50"/>
    </row>
    <row r="45" spans="1:9" s="23" customFormat="1" x14ac:dyDescent="0.25">
      <c r="A45" s="219" t="s">
        <v>141</v>
      </c>
      <c r="B45" s="147" t="s">
        <v>25</v>
      </c>
      <c r="C45" s="147" t="str">
        <f>ORÇAMENTO!C29</f>
        <v>37.04.250</v>
      </c>
      <c r="D45" s="252" t="str">
        <f>ORÇAMENTO!D29</f>
        <v>QUADRO DE DISTRIBUIÇÃO UNIVERSAL DE SOBREPOR, ATÉ 16 DISJUNTORES, SEM COMPONENTES</v>
      </c>
      <c r="E45" s="252"/>
      <c r="F45" s="252"/>
      <c r="G45" s="252"/>
      <c r="H45" s="253"/>
      <c r="I45" s="22"/>
    </row>
    <row r="46" spans="1:9" s="54" customFormat="1" ht="12" customHeight="1" x14ac:dyDescent="0.25">
      <c r="A46" s="254" t="s">
        <v>55</v>
      </c>
      <c r="B46" s="255"/>
      <c r="C46" s="255"/>
      <c r="D46" s="255"/>
      <c r="E46" s="255"/>
      <c r="F46" s="255"/>
      <c r="G46" s="255"/>
      <c r="H46" s="256"/>
      <c r="I46" s="78"/>
    </row>
    <row r="47" spans="1:9" s="52" customFormat="1" ht="21.95" customHeight="1" thickBot="1" x14ac:dyDescent="0.3">
      <c r="A47" s="257" t="s">
        <v>240</v>
      </c>
      <c r="B47" s="258"/>
      <c r="C47" s="258"/>
      <c r="D47" s="258"/>
      <c r="E47" s="258"/>
      <c r="F47" s="258"/>
      <c r="G47" s="258"/>
      <c r="H47" s="259"/>
      <c r="I47" s="53"/>
    </row>
    <row r="48" spans="1:9" s="51" customFormat="1" ht="12" customHeight="1" x14ac:dyDescent="0.25">
      <c r="A48" s="218" t="s">
        <v>50</v>
      </c>
      <c r="B48" s="250" t="s">
        <v>51</v>
      </c>
      <c r="C48" s="250"/>
      <c r="D48" s="250" t="s">
        <v>52</v>
      </c>
      <c r="E48" s="250"/>
      <c r="F48" s="250"/>
      <c r="G48" s="250"/>
      <c r="H48" s="251"/>
      <c r="I48" s="50"/>
    </row>
    <row r="49" spans="1:9" s="23" customFormat="1" x14ac:dyDescent="0.25">
      <c r="A49" s="219" t="s">
        <v>142</v>
      </c>
      <c r="B49" s="147" t="s">
        <v>25</v>
      </c>
      <c r="C49" s="184" t="str">
        <f>ORÇAMENTO!C30</f>
        <v>37.10.010</v>
      </c>
      <c r="D49" s="252" t="str">
        <f>ORÇAMENTO!D30</f>
        <v>BARRAMENTO DE COBRE NU</v>
      </c>
      <c r="E49" s="252"/>
      <c r="F49" s="252"/>
      <c r="G49" s="252"/>
      <c r="H49" s="253"/>
      <c r="I49" s="22"/>
    </row>
    <row r="50" spans="1:9" s="54" customFormat="1" ht="12" customHeight="1" x14ac:dyDescent="0.25">
      <c r="A50" s="254" t="s">
        <v>55</v>
      </c>
      <c r="B50" s="255"/>
      <c r="C50" s="255"/>
      <c r="D50" s="255"/>
      <c r="E50" s="255"/>
      <c r="F50" s="255"/>
      <c r="G50" s="255"/>
      <c r="H50" s="256"/>
      <c r="I50" s="78"/>
    </row>
    <row r="51" spans="1:9" s="52" customFormat="1" ht="21.95" customHeight="1" thickBot="1" x14ac:dyDescent="0.3">
      <c r="A51" s="260" t="s">
        <v>241</v>
      </c>
      <c r="B51" s="261"/>
      <c r="C51" s="261"/>
      <c r="D51" s="261"/>
      <c r="E51" s="261"/>
      <c r="F51" s="261"/>
      <c r="G51" s="261"/>
      <c r="H51" s="262"/>
      <c r="I51" s="53"/>
    </row>
    <row r="52" spans="1:9" s="52" customFormat="1" ht="16.5" customHeight="1" thickBot="1" x14ac:dyDescent="0.3">
      <c r="A52" s="222" t="s">
        <v>41</v>
      </c>
      <c r="B52" s="217"/>
      <c r="C52" s="217"/>
      <c r="D52" s="217" t="str">
        <f>ORÇAMENTO!D31</f>
        <v>DISPOSITIVOS DE PROTEÇÃO E COMANDO</v>
      </c>
      <c r="E52" s="217"/>
      <c r="F52" s="217"/>
      <c r="G52" s="217"/>
      <c r="H52" s="223"/>
      <c r="I52" s="53"/>
    </row>
    <row r="53" spans="1:9" s="51" customFormat="1" ht="12" customHeight="1" x14ac:dyDescent="0.25">
      <c r="A53" s="218" t="s">
        <v>50</v>
      </c>
      <c r="B53" s="250" t="s">
        <v>51</v>
      </c>
      <c r="C53" s="250"/>
      <c r="D53" s="250" t="s">
        <v>52</v>
      </c>
      <c r="E53" s="250"/>
      <c r="F53" s="250"/>
      <c r="G53" s="250"/>
      <c r="H53" s="251"/>
      <c r="I53" s="50"/>
    </row>
    <row r="54" spans="1:9" s="23" customFormat="1" x14ac:dyDescent="0.25">
      <c r="A54" s="219" t="s">
        <v>144</v>
      </c>
      <c r="B54" s="147" t="s">
        <v>25</v>
      </c>
      <c r="C54" s="147" t="str">
        <f>ORÇAMENTO!C32</f>
        <v>37.13.650</v>
      </c>
      <c r="D54" s="252" t="str">
        <f>ORÇAMENTO!D32</f>
        <v>DISJUNTOR TERMOMAGNÉTICO BIPOLAR, 10A, COM SUPORTE</v>
      </c>
      <c r="E54" s="252"/>
      <c r="F54" s="252"/>
      <c r="G54" s="252"/>
      <c r="H54" s="253"/>
      <c r="I54" s="22"/>
    </row>
    <row r="55" spans="1:9" s="54" customFormat="1" ht="12" customHeight="1" x14ac:dyDescent="0.25">
      <c r="A55" s="254" t="s">
        <v>55</v>
      </c>
      <c r="B55" s="255"/>
      <c r="C55" s="255"/>
      <c r="D55" s="255"/>
      <c r="E55" s="255"/>
      <c r="F55" s="255"/>
      <c r="G55" s="255"/>
      <c r="H55" s="256"/>
      <c r="I55" s="78"/>
    </row>
    <row r="56" spans="1:9" s="52" customFormat="1" ht="21.95" customHeight="1" thickBot="1" x14ac:dyDescent="0.3">
      <c r="A56" s="257" t="s">
        <v>242</v>
      </c>
      <c r="B56" s="258"/>
      <c r="C56" s="258"/>
      <c r="D56" s="258"/>
      <c r="E56" s="258"/>
      <c r="F56" s="258"/>
      <c r="G56" s="258"/>
      <c r="H56" s="259"/>
      <c r="I56" s="53"/>
    </row>
    <row r="57" spans="1:9" s="51" customFormat="1" ht="12" customHeight="1" x14ac:dyDescent="0.25">
      <c r="A57" s="218" t="s">
        <v>50</v>
      </c>
      <c r="B57" s="250" t="s">
        <v>51</v>
      </c>
      <c r="C57" s="250"/>
      <c r="D57" s="250" t="s">
        <v>52</v>
      </c>
      <c r="E57" s="250"/>
      <c r="F57" s="250"/>
      <c r="G57" s="250"/>
      <c r="H57" s="251"/>
      <c r="I57" s="50"/>
    </row>
    <row r="58" spans="1:9" s="23" customFormat="1" x14ac:dyDescent="0.25">
      <c r="A58" s="219" t="s">
        <v>145</v>
      </c>
      <c r="B58" s="147" t="s">
        <v>25</v>
      </c>
      <c r="C58" s="147" t="str">
        <f>ORÇAMENTO!C33</f>
        <v>37.13.840</v>
      </c>
      <c r="D58" s="252" t="str">
        <f>ORÇAMENTO!D33</f>
        <v>MINIDISJUNTOR TERMOMAGNÉTICO BIPOLAR, 4A, COM SUPORTE</v>
      </c>
      <c r="E58" s="252"/>
      <c r="F58" s="252"/>
      <c r="G58" s="252"/>
      <c r="H58" s="253"/>
      <c r="I58" s="22"/>
    </row>
    <row r="59" spans="1:9" s="54" customFormat="1" ht="12" customHeight="1" x14ac:dyDescent="0.25">
      <c r="A59" s="254" t="s">
        <v>55</v>
      </c>
      <c r="B59" s="255"/>
      <c r="C59" s="255"/>
      <c r="D59" s="255"/>
      <c r="E59" s="255"/>
      <c r="F59" s="255"/>
      <c r="G59" s="255"/>
      <c r="H59" s="256"/>
      <c r="I59" s="78"/>
    </row>
    <row r="60" spans="1:9" s="52" customFormat="1" ht="24.95" customHeight="1" thickBot="1" x14ac:dyDescent="0.3">
      <c r="A60" s="257" t="s">
        <v>242</v>
      </c>
      <c r="B60" s="258"/>
      <c r="C60" s="258"/>
      <c r="D60" s="258"/>
      <c r="E60" s="258"/>
      <c r="F60" s="258"/>
      <c r="G60" s="258"/>
      <c r="H60" s="259"/>
      <c r="I60" s="53"/>
    </row>
    <row r="61" spans="1:9" s="51" customFormat="1" ht="12" customHeight="1" x14ac:dyDescent="0.25">
      <c r="A61" s="218" t="s">
        <v>50</v>
      </c>
      <c r="B61" s="250" t="s">
        <v>51</v>
      </c>
      <c r="C61" s="250"/>
      <c r="D61" s="250" t="s">
        <v>52</v>
      </c>
      <c r="E61" s="250"/>
      <c r="F61" s="250"/>
      <c r="G61" s="250"/>
      <c r="H61" s="251"/>
      <c r="I61" s="50"/>
    </row>
    <row r="62" spans="1:9" s="23" customFormat="1" x14ac:dyDescent="0.25">
      <c r="A62" s="219" t="s">
        <v>146</v>
      </c>
      <c r="B62" s="147" t="s">
        <v>25</v>
      </c>
      <c r="C62" s="147" t="str">
        <f>ORÇAMENTO!C34</f>
        <v>37.17.060</v>
      </c>
      <c r="D62" s="252" t="str">
        <f>ORÇAMENTO!D34</f>
        <v>DISPOSITIVO DIFERENCIAL RESIDUAL, 2 PÓLOS, 10A x 30MA, COM SUPORTE</v>
      </c>
      <c r="E62" s="252"/>
      <c r="F62" s="252"/>
      <c r="G62" s="252"/>
      <c r="H62" s="253"/>
      <c r="I62" s="22"/>
    </row>
    <row r="63" spans="1:9" s="54" customFormat="1" ht="12" customHeight="1" x14ac:dyDescent="0.25">
      <c r="A63" s="254" t="s">
        <v>55</v>
      </c>
      <c r="B63" s="255"/>
      <c r="C63" s="255"/>
      <c r="D63" s="255"/>
      <c r="E63" s="255"/>
      <c r="F63" s="255"/>
      <c r="G63" s="255"/>
      <c r="H63" s="256"/>
      <c r="I63" s="78"/>
    </row>
    <row r="64" spans="1:9" s="52" customFormat="1" ht="24.95" customHeight="1" thickBot="1" x14ac:dyDescent="0.3">
      <c r="A64" s="257" t="s">
        <v>243</v>
      </c>
      <c r="B64" s="258"/>
      <c r="C64" s="258"/>
      <c r="D64" s="258"/>
      <c r="E64" s="258"/>
      <c r="F64" s="258"/>
      <c r="G64" s="258"/>
      <c r="H64" s="259"/>
      <c r="I64" s="53"/>
    </row>
    <row r="65" spans="1:9" s="51" customFormat="1" ht="12" customHeight="1" x14ac:dyDescent="0.25">
      <c r="A65" s="218" t="s">
        <v>50</v>
      </c>
      <c r="B65" s="250" t="s">
        <v>51</v>
      </c>
      <c r="C65" s="250"/>
      <c r="D65" s="250" t="s">
        <v>52</v>
      </c>
      <c r="E65" s="250"/>
      <c r="F65" s="250"/>
      <c r="G65" s="250"/>
      <c r="H65" s="251"/>
      <c r="I65" s="50"/>
    </row>
    <row r="66" spans="1:9" s="23" customFormat="1" x14ac:dyDescent="0.25">
      <c r="A66" s="219" t="s">
        <v>147</v>
      </c>
      <c r="B66" s="147" t="s">
        <v>25</v>
      </c>
      <c r="C66" s="147" t="str">
        <f>ORÇAMENTO!C35</f>
        <v>40.11.010</v>
      </c>
      <c r="D66" s="252" t="str">
        <f>ORÇAMENTO!D35</f>
        <v>RELÉ FOTOELÉTRICO 50/60HZ, 110/220V, 1200VA, COMPLETO</v>
      </c>
      <c r="E66" s="252"/>
      <c r="F66" s="252"/>
      <c r="G66" s="252"/>
      <c r="H66" s="253"/>
      <c r="I66" s="22"/>
    </row>
    <row r="67" spans="1:9" s="54" customFormat="1" ht="12" customHeight="1" x14ac:dyDescent="0.25">
      <c r="A67" s="254" t="s">
        <v>55</v>
      </c>
      <c r="B67" s="255"/>
      <c r="C67" s="255"/>
      <c r="D67" s="255"/>
      <c r="E67" s="255"/>
      <c r="F67" s="255"/>
      <c r="G67" s="255"/>
      <c r="H67" s="256"/>
      <c r="I67" s="78"/>
    </row>
    <row r="68" spans="1:9" s="52" customFormat="1" ht="24.95" customHeight="1" thickBot="1" x14ac:dyDescent="0.3">
      <c r="A68" s="260" t="s">
        <v>244</v>
      </c>
      <c r="B68" s="261"/>
      <c r="C68" s="261"/>
      <c r="D68" s="261"/>
      <c r="E68" s="261"/>
      <c r="F68" s="261"/>
      <c r="G68" s="261"/>
      <c r="H68" s="262"/>
      <c r="I68" s="53"/>
    </row>
    <row r="69" spans="1:9" s="52" customFormat="1" ht="16.5" customHeight="1" thickBot="1" x14ac:dyDescent="0.3">
      <c r="A69" s="222" t="s">
        <v>42</v>
      </c>
      <c r="B69" s="217"/>
      <c r="C69" s="217"/>
      <c r="D69" s="217" t="str">
        <f>ORÇAMENTO!D36</f>
        <v>TUBULAÇÃO, CONDUTO E CAIXAS PARA ENERGIA ELÉTRICA</v>
      </c>
      <c r="E69" s="217"/>
      <c r="F69" s="217"/>
      <c r="G69" s="217"/>
      <c r="H69" s="223"/>
      <c r="I69" s="53"/>
    </row>
    <row r="70" spans="1:9" s="51" customFormat="1" ht="12" customHeight="1" x14ac:dyDescent="0.25">
      <c r="A70" s="218" t="s">
        <v>50</v>
      </c>
      <c r="B70" s="250" t="s">
        <v>51</v>
      </c>
      <c r="C70" s="250"/>
      <c r="D70" s="250" t="s">
        <v>52</v>
      </c>
      <c r="E70" s="250"/>
      <c r="F70" s="250"/>
      <c r="G70" s="250"/>
      <c r="H70" s="251"/>
      <c r="I70" s="50"/>
    </row>
    <row r="71" spans="1:9" s="23" customFormat="1" x14ac:dyDescent="0.25">
      <c r="A71" s="219" t="s">
        <v>149</v>
      </c>
      <c r="B71" s="147" t="s">
        <v>25</v>
      </c>
      <c r="C71" s="184" t="str">
        <f>ORÇAMENTO!C37</f>
        <v>38.04.040</v>
      </c>
      <c r="D71" s="252" t="str">
        <f>ORÇAMENTO!D37</f>
        <v>ELETRODUTO GALVANIZADO, MÉDIO 3/4", COM ACESSÓRIOS</v>
      </c>
      <c r="E71" s="252"/>
      <c r="F71" s="252"/>
      <c r="G71" s="252"/>
      <c r="H71" s="253"/>
      <c r="I71" s="22"/>
    </row>
    <row r="72" spans="1:9" s="54" customFormat="1" ht="12" customHeight="1" x14ac:dyDescent="0.25">
      <c r="A72" s="254" t="s">
        <v>55</v>
      </c>
      <c r="B72" s="255"/>
      <c r="C72" s="255"/>
      <c r="D72" s="255"/>
      <c r="E72" s="255"/>
      <c r="F72" s="255"/>
      <c r="G72" s="255"/>
      <c r="H72" s="256"/>
      <c r="I72" s="78"/>
    </row>
    <row r="73" spans="1:9" s="52" customFormat="1" ht="24.95" customHeight="1" thickBot="1" x14ac:dyDescent="0.3">
      <c r="A73" s="257" t="s">
        <v>246</v>
      </c>
      <c r="B73" s="258"/>
      <c r="C73" s="258"/>
      <c r="D73" s="258"/>
      <c r="E73" s="258"/>
      <c r="F73" s="258"/>
      <c r="G73" s="258"/>
      <c r="H73" s="259"/>
      <c r="I73" s="53"/>
    </row>
    <row r="74" spans="1:9" s="51" customFormat="1" ht="12" customHeight="1" x14ac:dyDescent="0.25">
      <c r="A74" s="218" t="s">
        <v>50</v>
      </c>
      <c r="B74" s="250" t="s">
        <v>51</v>
      </c>
      <c r="C74" s="250"/>
      <c r="D74" s="250" t="s">
        <v>52</v>
      </c>
      <c r="E74" s="250"/>
      <c r="F74" s="250"/>
      <c r="G74" s="250"/>
      <c r="H74" s="251"/>
      <c r="I74" s="50"/>
    </row>
    <row r="75" spans="1:9" s="23" customFormat="1" x14ac:dyDescent="0.25">
      <c r="A75" s="219" t="s">
        <v>150</v>
      </c>
      <c r="B75" s="147" t="s">
        <v>25</v>
      </c>
      <c r="C75" s="147" t="str">
        <f>ORÇAMENTO!C38</f>
        <v>38.19.020</v>
      </c>
      <c r="D75" s="252" t="str">
        <f>ORÇAMENTO!D38</f>
        <v>ELETRODUTO PVC CORRUGADO FLEXÍVEL, 20MM, COM ACESSÓRIOS</v>
      </c>
      <c r="E75" s="252"/>
      <c r="F75" s="252"/>
      <c r="G75" s="252"/>
      <c r="H75" s="253"/>
      <c r="I75" s="22"/>
    </row>
    <row r="76" spans="1:9" s="54" customFormat="1" ht="12" customHeight="1" x14ac:dyDescent="0.25">
      <c r="A76" s="254" t="s">
        <v>55</v>
      </c>
      <c r="B76" s="255"/>
      <c r="C76" s="255"/>
      <c r="D76" s="255"/>
      <c r="E76" s="255"/>
      <c r="F76" s="255"/>
      <c r="G76" s="255"/>
      <c r="H76" s="256"/>
      <c r="I76" s="78"/>
    </row>
    <row r="77" spans="1:9" s="52" customFormat="1" ht="24.95" customHeight="1" thickBot="1" x14ac:dyDescent="0.3">
      <c r="A77" s="257" t="s">
        <v>245</v>
      </c>
      <c r="B77" s="258"/>
      <c r="C77" s="258"/>
      <c r="D77" s="258"/>
      <c r="E77" s="258"/>
      <c r="F77" s="258"/>
      <c r="G77" s="258"/>
      <c r="H77" s="259"/>
      <c r="I77" s="53"/>
    </row>
    <row r="78" spans="1:9" s="51" customFormat="1" ht="12" customHeight="1" x14ac:dyDescent="0.25">
      <c r="A78" s="218" t="s">
        <v>50</v>
      </c>
      <c r="B78" s="250" t="s">
        <v>51</v>
      </c>
      <c r="C78" s="250"/>
      <c r="D78" s="250" t="s">
        <v>52</v>
      </c>
      <c r="E78" s="250"/>
      <c r="F78" s="250"/>
      <c r="G78" s="250"/>
      <c r="H78" s="251"/>
      <c r="I78" s="50"/>
    </row>
    <row r="79" spans="1:9" s="23" customFormat="1" x14ac:dyDescent="0.25">
      <c r="A79" s="219" t="s">
        <v>151</v>
      </c>
      <c r="B79" s="147" t="s">
        <v>25</v>
      </c>
      <c r="C79" s="147" t="str">
        <f>ORÇAMENTO!C39</f>
        <v>40.02.020</v>
      </c>
      <c r="D79" s="252" t="str">
        <f>ORÇAMENTO!D39</f>
        <v>CAIXA DE PASSAGEM EM CHAPA COM TAMPA PARAFUSADA, 100x100x80MM</v>
      </c>
      <c r="E79" s="252"/>
      <c r="F79" s="252"/>
      <c r="G79" s="252"/>
      <c r="H79" s="253"/>
      <c r="I79" s="22"/>
    </row>
    <row r="80" spans="1:9" s="54" customFormat="1" ht="12" customHeight="1" x14ac:dyDescent="0.25">
      <c r="A80" s="254" t="s">
        <v>55</v>
      </c>
      <c r="B80" s="255"/>
      <c r="C80" s="255"/>
      <c r="D80" s="255"/>
      <c r="E80" s="255"/>
      <c r="F80" s="255"/>
      <c r="G80" s="255"/>
      <c r="H80" s="256"/>
      <c r="I80" s="78"/>
    </row>
    <row r="81" spans="1:9" s="52" customFormat="1" ht="24.95" customHeight="1" thickBot="1" x14ac:dyDescent="0.3">
      <c r="A81" s="260" t="s">
        <v>247</v>
      </c>
      <c r="B81" s="261"/>
      <c r="C81" s="261"/>
      <c r="D81" s="261"/>
      <c r="E81" s="261"/>
      <c r="F81" s="261"/>
      <c r="G81" s="261"/>
      <c r="H81" s="262"/>
      <c r="I81" s="53"/>
    </row>
    <row r="82" spans="1:9" s="52" customFormat="1" ht="16.5" customHeight="1" thickBot="1" x14ac:dyDescent="0.3">
      <c r="A82" s="222" t="s">
        <v>43</v>
      </c>
      <c r="B82" s="217"/>
      <c r="C82" s="217"/>
      <c r="D82" s="217" t="str">
        <f>ORÇAMENTO!D40</f>
        <v>CONDUTOR E ENFIAÇÃO</v>
      </c>
      <c r="E82" s="217"/>
      <c r="F82" s="217"/>
      <c r="G82" s="217"/>
      <c r="H82" s="223"/>
      <c r="I82" s="53"/>
    </row>
    <row r="83" spans="1:9" s="51" customFormat="1" ht="12" customHeight="1" x14ac:dyDescent="0.25">
      <c r="A83" s="218" t="s">
        <v>50</v>
      </c>
      <c r="B83" s="250" t="s">
        <v>51</v>
      </c>
      <c r="C83" s="250"/>
      <c r="D83" s="250" t="s">
        <v>52</v>
      </c>
      <c r="E83" s="250"/>
      <c r="F83" s="250"/>
      <c r="G83" s="250"/>
      <c r="H83" s="251"/>
      <c r="I83" s="50"/>
    </row>
    <row r="84" spans="1:9" s="23" customFormat="1" x14ac:dyDescent="0.25">
      <c r="A84" s="219" t="s">
        <v>154</v>
      </c>
      <c r="B84" s="147" t="s">
        <v>25</v>
      </c>
      <c r="C84" s="184" t="s">
        <v>127</v>
      </c>
      <c r="D84" s="252" t="str">
        <f>ORÇAMENTO!D41</f>
        <v>CABO DE COBRE DE 1,5MM², 450V, ISOLAÇÃO PVC 70°C, AZUL, BRANCO E VERDE</v>
      </c>
      <c r="E84" s="252"/>
      <c r="F84" s="252"/>
      <c r="G84" s="252"/>
      <c r="H84" s="253"/>
      <c r="I84" s="22"/>
    </row>
    <row r="85" spans="1:9" s="54" customFormat="1" ht="12" customHeight="1" x14ac:dyDescent="0.25">
      <c r="A85" s="254" t="s">
        <v>55</v>
      </c>
      <c r="B85" s="255"/>
      <c r="C85" s="255"/>
      <c r="D85" s="255"/>
      <c r="E85" s="255"/>
      <c r="F85" s="255"/>
      <c r="G85" s="255"/>
      <c r="H85" s="256"/>
      <c r="I85" s="78"/>
    </row>
    <row r="86" spans="1:9" s="52" customFormat="1" ht="24.95" customHeight="1" thickBot="1" x14ac:dyDescent="0.3">
      <c r="A86" s="260" t="s">
        <v>248</v>
      </c>
      <c r="B86" s="261"/>
      <c r="C86" s="261"/>
      <c r="D86" s="261"/>
      <c r="E86" s="261"/>
      <c r="F86" s="261"/>
      <c r="G86" s="261"/>
      <c r="H86" s="262"/>
      <c r="I86" s="53"/>
    </row>
    <row r="87" spans="1:9" s="52" customFormat="1" ht="16.5" customHeight="1" thickBot="1" x14ac:dyDescent="0.3">
      <c r="A87" s="222" t="s">
        <v>44</v>
      </c>
      <c r="B87" s="217"/>
      <c r="C87" s="217"/>
      <c r="D87" s="217" t="str">
        <f>ORÇAMENTO!D42</f>
        <v>ATERRAMENTO</v>
      </c>
      <c r="E87" s="217"/>
      <c r="F87" s="217"/>
      <c r="G87" s="217"/>
      <c r="H87" s="223"/>
      <c r="I87" s="53"/>
    </row>
    <row r="88" spans="1:9" s="51" customFormat="1" ht="12" customHeight="1" x14ac:dyDescent="0.25">
      <c r="A88" s="218" t="s">
        <v>50</v>
      </c>
      <c r="B88" s="250" t="s">
        <v>51</v>
      </c>
      <c r="C88" s="250"/>
      <c r="D88" s="250" t="s">
        <v>52</v>
      </c>
      <c r="E88" s="250"/>
      <c r="F88" s="250"/>
      <c r="G88" s="250"/>
      <c r="H88" s="251"/>
      <c r="I88" s="50"/>
    </row>
    <row r="89" spans="1:9" s="23" customFormat="1" x14ac:dyDescent="0.25">
      <c r="A89" s="219" t="s">
        <v>162</v>
      </c>
      <c r="B89" s="147" t="s">
        <v>25</v>
      </c>
      <c r="C89" s="147" t="str">
        <f>ORÇAMENTO!C43</f>
        <v>42.05.190</v>
      </c>
      <c r="D89" s="252" t="str">
        <f>ORÇAMENTO!D43</f>
        <v>HASTE DE ATERRAMENTO 3/4" x 3,00M</v>
      </c>
      <c r="E89" s="252"/>
      <c r="F89" s="252"/>
      <c r="G89" s="252"/>
      <c r="H89" s="253"/>
      <c r="I89" s="22"/>
    </row>
    <row r="90" spans="1:9" s="54" customFormat="1" ht="12" customHeight="1" x14ac:dyDescent="0.25">
      <c r="A90" s="254" t="s">
        <v>55</v>
      </c>
      <c r="B90" s="255"/>
      <c r="C90" s="255"/>
      <c r="D90" s="255"/>
      <c r="E90" s="255"/>
      <c r="F90" s="255"/>
      <c r="G90" s="255"/>
      <c r="H90" s="256"/>
      <c r="I90" s="78"/>
    </row>
    <row r="91" spans="1:9" s="52" customFormat="1" ht="24.95" customHeight="1" thickBot="1" x14ac:dyDescent="0.3">
      <c r="A91" s="257" t="s">
        <v>249</v>
      </c>
      <c r="B91" s="258"/>
      <c r="C91" s="258"/>
      <c r="D91" s="258"/>
      <c r="E91" s="258"/>
      <c r="F91" s="258"/>
      <c r="G91" s="258"/>
      <c r="H91" s="259"/>
      <c r="I91" s="53"/>
    </row>
    <row r="92" spans="1:9" s="51" customFormat="1" ht="12" customHeight="1" x14ac:dyDescent="0.25">
      <c r="A92" s="218" t="s">
        <v>50</v>
      </c>
      <c r="B92" s="250" t="s">
        <v>51</v>
      </c>
      <c r="C92" s="250"/>
      <c r="D92" s="250" t="s">
        <v>52</v>
      </c>
      <c r="E92" s="250"/>
      <c r="F92" s="250"/>
      <c r="G92" s="250"/>
      <c r="H92" s="251"/>
      <c r="I92" s="50"/>
    </row>
    <row r="93" spans="1:9" s="23" customFormat="1" x14ac:dyDescent="0.25">
      <c r="A93" s="219" t="s">
        <v>163</v>
      </c>
      <c r="B93" s="147" t="s">
        <v>25</v>
      </c>
      <c r="C93" s="147" t="str">
        <f>ORÇAMENTO!C44</f>
        <v>39.04.040</v>
      </c>
      <c r="D93" s="252" t="str">
        <f>ORÇAMENTO!D44</f>
        <v>CABO DE COBRE NU, TÊMPERA MOLE, 10MM²</v>
      </c>
      <c r="E93" s="252"/>
      <c r="F93" s="252"/>
      <c r="G93" s="252"/>
      <c r="H93" s="253"/>
      <c r="I93" s="22"/>
    </row>
    <row r="94" spans="1:9" s="54" customFormat="1" ht="12" customHeight="1" x14ac:dyDescent="0.25">
      <c r="A94" s="254" t="s">
        <v>55</v>
      </c>
      <c r="B94" s="255"/>
      <c r="C94" s="255"/>
      <c r="D94" s="255"/>
      <c r="E94" s="255"/>
      <c r="F94" s="255"/>
      <c r="G94" s="255"/>
      <c r="H94" s="256"/>
      <c r="I94" s="78"/>
    </row>
    <row r="95" spans="1:9" s="52" customFormat="1" ht="24.95" customHeight="1" thickBot="1" x14ac:dyDescent="0.3">
      <c r="A95" s="257" t="s">
        <v>248</v>
      </c>
      <c r="B95" s="258"/>
      <c r="C95" s="258"/>
      <c r="D95" s="258"/>
      <c r="E95" s="258"/>
      <c r="F95" s="258"/>
      <c r="G95" s="258"/>
      <c r="H95" s="259"/>
      <c r="I95" s="53"/>
    </row>
    <row r="96" spans="1:9" s="51" customFormat="1" ht="12" customHeight="1" x14ac:dyDescent="0.25">
      <c r="A96" s="218" t="s">
        <v>50</v>
      </c>
      <c r="B96" s="250" t="s">
        <v>51</v>
      </c>
      <c r="C96" s="250"/>
      <c r="D96" s="250" t="s">
        <v>52</v>
      </c>
      <c r="E96" s="250"/>
      <c r="F96" s="250"/>
      <c r="G96" s="250"/>
      <c r="H96" s="251"/>
      <c r="I96" s="50"/>
    </row>
    <row r="97" spans="1:9" s="23" customFormat="1" x14ac:dyDescent="0.25">
      <c r="A97" s="219" t="s">
        <v>164</v>
      </c>
      <c r="B97" s="147" t="s">
        <v>25</v>
      </c>
      <c r="C97" s="147" t="str">
        <f>ORÇAMENTO!C45</f>
        <v>42.05.110</v>
      </c>
      <c r="D97" s="252" t="str">
        <f>ORÇAMENTO!D45</f>
        <v>CONECTOR CABO/HASTE DE 3/4"</v>
      </c>
      <c r="E97" s="252"/>
      <c r="F97" s="252"/>
      <c r="G97" s="252"/>
      <c r="H97" s="253"/>
      <c r="I97" s="22"/>
    </row>
    <row r="98" spans="1:9" s="54" customFormat="1" ht="12" customHeight="1" x14ac:dyDescent="0.25">
      <c r="A98" s="254" t="s">
        <v>55</v>
      </c>
      <c r="B98" s="255"/>
      <c r="C98" s="255"/>
      <c r="D98" s="255"/>
      <c r="E98" s="255"/>
      <c r="F98" s="255"/>
      <c r="G98" s="255"/>
      <c r="H98" s="256"/>
      <c r="I98" s="78"/>
    </row>
    <row r="99" spans="1:9" s="52" customFormat="1" ht="24.95" customHeight="1" thickBot="1" x14ac:dyDescent="0.3">
      <c r="A99" s="257" t="s">
        <v>250</v>
      </c>
      <c r="B99" s="258"/>
      <c r="C99" s="258"/>
      <c r="D99" s="258"/>
      <c r="E99" s="258"/>
      <c r="F99" s="258"/>
      <c r="G99" s="258"/>
      <c r="H99" s="259"/>
      <c r="I99" s="53"/>
    </row>
    <row r="100" spans="1:9" s="51" customFormat="1" ht="12" customHeight="1" x14ac:dyDescent="0.25">
      <c r="A100" s="218" t="s">
        <v>50</v>
      </c>
      <c r="B100" s="250" t="s">
        <v>51</v>
      </c>
      <c r="C100" s="250"/>
      <c r="D100" s="250" t="s">
        <v>52</v>
      </c>
      <c r="E100" s="250"/>
      <c r="F100" s="250"/>
      <c r="G100" s="250"/>
      <c r="H100" s="251"/>
      <c r="I100" s="50"/>
    </row>
    <row r="101" spans="1:9" s="23" customFormat="1" x14ac:dyDescent="0.25">
      <c r="A101" s="219" t="s">
        <v>197</v>
      </c>
      <c r="B101" s="147" t="s">
        <v>25</v>
      </c>
      <c r="C101" s="147" t="str">
        <f>ORÇAMENTO!C46</f>
        <v>B.02.000.037043</v>
      </c>
      <c r="D101" s="252" t="str">
        <f>ORÇAMENTO!D46</f>
        <v>MASSA PARA VIDRO</v>
      </c>
      <c r="E101" s="252"/>
      <c r="F101" s="252"/>
      <c r="G101" s="252"/>
      <c r="H101" s="253"/>
      <c r="I101" s="22"/>
    </row>
    <row r="102" spans="1:9" s="54" customFormat="1" ht="12" customHeight="1" x14ac:dyDescent="0.25">
      <c r="A102" s="254" t="s">
        <v>55</v>
      </c>
      <c r="B102" s="255"/>
      <c r="C102" s="255"/>
      <c r="D102" s="255"/>
      <c r="E102" s="255"/>
      <c r="F102" s="255"/>
      <c r="G102" s="255"/>
      <c r="H102" s="256"/>
      <c r="I102" s="78"/>
    </row>
    <row r="103" spans="1:9" s="52" customFormat="1" ht="24.95" customHeight="1" thickBot="1" x14ac:dyDescent="0.3">
      <c r="A103" s="260" t="s">
        <v>251</v>
      </c>
      <c r="B103" s="261"/>
      <c r="C103" s="261"/>
      <c r="D103" s="261"/>
      <c r="E103" s="261"/>
      <c r="F103" s="261"/>
      <c r="G103" s="261"/>
      <c r="H103" s="262"/>
      <c r="I103" s="53"/>
    </row>
    <row r="104" spans="1:9" s="52" customFormat="1" ht="16.5" customHeight="1" thickBot="1" x14ac:dyDescent="0.3">
      <c r="A104" s="222" t="s">
        <v>45</v>
      </c>
      <c r="B104" s="217"/>
      <c r="C104" s="217"/>
      <c r="D104" s="217" t="str">
        <f>ORÇAMENTO!D47</f>
        <v>CAIXA DE ALVENARIA PARA REFLETORES</v>
      </c>
      <c r="E104" s="217"/>
      <c r="F104" s="217"/>
      <c r="G104" s="217"/>
      <c r="H104" s="223"/>
      <c r="I104" s="53"/>
    </row>
    <row r="105" spans="1:9" s="51" customFormat="1" ht="12" customHeight="1" x14ac:dyDescent="0.25">
      <c r="A105" s="218" t="s">
        <v>50</v>
      </c>
      <c r="B105" s="250" t="s">
        <v>51</v>
      </c>
      <c r="C105" s="250"/>
      <c r="D105" s="250" t="s">
        <v>52</v>
      </c>
      <c r="E105" s="250"/>
      <c r="F105" s="250"/>
      <c r="G105" s="250"/>
      <c r="H105" s="251"/>
      <c r="I105" s="50"/>
    </row>
    <row r="106" spans="1:9" s="23" customFormat="1" x14ac:dyDescent="0.25">
      <c r="A106" s="219" t="s">
        <v>183</v>
      </c>
      <c r="B106" s="147" t="s">
        <v>25</v>
      </c>
      <c r="C106" s="147" t="str">
        <f>ORÇAMENTO!C48</f>
        <v>03.01.020</v>
      </c>
      <c r="D106" s="252" t="str">
        <f>ORÇAMENTO!D48</f>
        <v>DEMOLIÇÃO MANUAL DE CONCRETO SIMPLES</v>
      </c>
      <c r="E106" s="252"/>
      <c r="F106" s="252"/>
      <c r="G106" s="252"/>
      <c r="H106" s="253"/>
      <c r="I106" s="22"/>
    </row>
    <row r="107" spans="1:9" s="54" customFormat="1" ht="12" customHeight="1" x14ac:dyDescent="0.25">
      <c r="A107" s="254" t="s">
        <v>55</v>
      </c>
      <c r="B107" s="255"/>
      <c r="C107" s="255"/>
      <c r="D107" s="255"/>
      <c r="E107" s="255"/>
      <c r="F107" s="255"/>
      <c r="G107" s="255"/>
      <c r="H107" s="256"/>
      <c r="I107" s="78"/>
    </row>
    <row r="108" spans="1:9" s="52" customFormat="1" ht="26.1" customHeight="1" thickBot="1" x14ac:dyDescent="0.3">
      <c r="A108" s="257" t="s">
        <v>252</v>
      </c>
      <c r="B108" s="258"/>
      <c r="C108" s="258"/>
      <c r="D108" s="258"/>
      <c r="E108" s="258"/>
      <c r="F108" s="258"/>
      <c r="G108" s="258"/>
      <c r="H108" s="259"/>
      <c r="I108" s="53"/>
    </row>
    <row r="109" spans="1:9" s="51" customFormat="1" ht="12" customHeight="1" x14ac:dyDescent="0.25">
      <c r="A109" s="218" t="s">
        <v>50</v>
      </c>
      <c r="B109" s="250" t="s">
        <v>51</v>
      </c>
      <c r="C109" s="250"/>
      <c r="D109" s="250" t="s">
        <v>52</v>
      </c>
      <c r="E109" s="250"/>
      <c r="F109" s="250"/>
      <c r="G109" s="250"/>
      <c r="H109" s="251"/>
      <c r="I109" s="50"/>
    </row>
    <row r="110" spans="1:9" s="23" customFormat="1" x14ac:dyDescent="0.25">
      <c r="A110" s="219" t="s">
        <v>187</v>
      </c>
      <c r="B110" s="147" t="s">
        <v>25</v>
      </c>
      <c r="C110" s="147" t="str">
        <f>ORÇAMENTO!C49</f>
        <v>06.01.020</v>
      </c>
      <c r="D110" s="252" t="str">
        <f>ORÇAMENTO!D49</f>
        <v>ESCAVAÇÃO DE SOLO 1ª CATEGORIA, CAMPO ABERTO</v>
      </c>
      <c r="E110" s="252"/>
      <c r="F110" s="252"/>
      <c r="G110" s="252"/>
      <c r="H110" s="253"/>
      <c r="I110" s="22"/>
    </row>
    <row r="111" spans="1:9" s="54" customFormat="1" ht="12" customHeight="1" x14ac:dyDescent="0.25">
      <c r="A111" s="254" t="s">
        <v>55</v>
      </c>
      <c r="B111" s="255"/>
      <c r="C111" s="255"/>
      <c r="D111" s="255"/>
      <c r="E111" s="255"/>
      <c r="F111" s="255"/>
      <c r="G111" s="255"/>
      <c r="H111" s="256"/>
      <c r="I111" s="78"/>
    </row>
    <row r="112" spans="1:9" s="52" customFormat="1" ht="26.1" customHeight="1" thickBot="1" x14ac:dyDescent="0.3">
      <c r="A112" s="257" t="s">
        <v>253</v>
      </c>
      <c r="B112" s="258"/>
      <c r="C112" s="258"/>
      <c r="D112" s="258"/>
      <c r="E112" s="258"/>
      <c r="F112" s="258"/>
      <c r="G112" s="258"/>
      <c r="H112" s="259"/>
      <c r="I112" s="53"/>
    </row>
    <row r="113" spans="1:9" s="51" customFormat="1" ht="12" customHeight="1" x14ac:dyDescent="0.25">
      <c r="A113" s="218" t="s">
        <v>50</v>
      </c>
      <c r="B113" s="250" t="s">
        <v>51</v>
      </c>
      <c r="C113" s="250"/>
      <c r="D113" s="250" t="s">
        <v>52</v>
      </c>
      <c r="E113" s="250"/>
      <c r="F113" s="250"/>
      <c r="G113" s="250"/>
      <c r="H113" s="251"/>
      <c r="I113" s="50"/>
    </row>
    <row r="114" spans="1:9" s="23" customFormat="1" x14ac:dyDescent="0.25">
      <c r="A114" s="219" t="s">
        <v>184</v>
      </c>
      <c r="B114" s="147" t="s">
        <v>25</v>
      </c>
      <c r="C114" s="147" t="str">
        <f>ORÇAMENTO!C50</f>
        <v>11.18.040</v>
      </c>
      <c r="D114" s="252" t="str">
        <f>ORÇAMENTO!D50</f>
        <v>LASTRO DE BRITA COMPACTADO</v>
      </c>
      <c r="E114" s="252"/>
      <c r="F114" s="252"/>
      <c r="G114" s="252"/>
      <c r="H114" s="253"/>
      <c r="I114" s="22"/>
    </row>
    <row r="115" spans="1:9" s="54" customFormat="1" ht="12" customHeight="1" x14ac:dyDescent="0.25">
      <c r="A115" s="254" t="s">
        <v>55</v>
      </c>
      <c r="B115" s="255"/>
      <c r="C115" s="255"/>
      <c r="D115" s="255"/>
      <c r="E115" s="255"/>
      <c r="F115" s="255"/>
      <c r="G115" s="255"/>
      <c r="H115" s="256"/>
      <c r="I115" s="78"/>
    </row>
    <row r="116" spans="1:9" s="52" customFormat="1" ht="24" customHeight="1" thickBot="1" x14ac:dyDescent="0.3">
      <c r="A116" s="257" t="s">
        <v>254</v>
      </c>
      <c r="B116" s="258"/>
      <c r="C116" s="258"/>
      <c r="D116" s="258"/>
      <c r="E116" s="258"/>
      <c r="F116" s="258"/>
      <c r="G116" s="258"/>
      <c r="H116" s="259"/>
      <c r="I116" s="53"/>
    </row>
    <row r="117" spans="1:9" s="51" customFormat="1" ht="12" customHeight="1" x14ac:dyDescent="0.25">
      <c r="A117" s="218" t="s">
        <v>50</v>
      </c>
      <c r="B117" s="250" t="s">
        <v>51</v>
      </c>
      <c r="C117" s="250"/>
      <c r="D117" s="250" t="s">
        <v>52</v>
      </c>
      <c r="E117" s="250"/>
      <c r="F117" s="250"/>
      <c r="G117" s="250"/>
      <c r="H117" s="251"/>
      <c r="I117" s="50"/>
    </row>
    <row r="118" spans="1:9" s="23" customFormat="1" x14ac:dyDescent="0.25">
      <c r="A118" s="219" t="s">
        <v>186</v>
      </c>
      <c r="B118" s="147" t="s">
        <v>25</v>
      </c>
      <c r="C118" s="147" t="str">
        <f>ORÇAMENTO!C51</f>
        <v>14.02.030</v>
      </c>
      <c r="D118" s="252" t="str">
        <f>ORÇAMENTO!D51</f>
        <v>ALVENARIA DE 1/2 TIJOLO MACIÇO COMUM</v>
      </c>
      <c r="E118" s="252"/>
      <c r="F118" s="252"/>
      <c r="G118" s="252"/>
      <c r="H118" s="253"/>
      <c r="I118" s="22"/>
    </row>
    <row r="119" spans="1:9" s="54" customFormat="1" ht="12" customHeight="1" x14ac:dyDescent="0.25">
      <c r="A119" s="254" t="s">
        <v>55</v>
      </c>
      <c r="B119" s="255"/>
      <c r="C119" s="255"/>
      <c r="D119" s="255"/>
      <c r="E119" s="255"/>
      <c r="F119" s="255"/>
      <c r="G119" s="255"/>
      <c r="H119" s="256"/>
      <c r="I119" s="78"/>
    </row>
    <row r="120" spans="1:9" s="52" customFormat="1" ht="23.1" customHeight="1" thickBot="1" x14ac:dyDescent="0.3">
      <c r="A120" s="257" t="s">
        <v>255</v>
      </c>
      <c r="B120" s="258"/>
      <c r="C120" s="258"/>
      <c r="D120" s="258"/>
      <c r="E120" s="258"/>
      <c r="F120" s="258"/>
      <c r="G120" s="258"/>
      <c r="H120" s="259"/>
      <c r="I120" s="53"/>
    </row>
    <row r="121" spans="1:9" s="51" customFormat="1" ht="12" customHeight="1" x14ac:dyDescent="0.25">
      <c r="A121" s="218" t="s">
        <v>50</v>
      </c>
      <c r="B121" s="250" t="s">
        <v>51</v>
      </c>
      <c r="C121" s="250"/>
      <c r="D121" s="250" t="s">
        <v>52</v>
      </c>
      <c r="E121" s="250"/>
      <c r="F121" s="250"/>
      <c r="G121" s="250"/>
      <c r="H121" s="251"/>
      <c r="I121" s="50"/>
    </row>
    <row r="122" spans="1:9" s="23" customFormat="1" x14ac:dyDescent="0.25">
      <c r="A122" s="219" t="s">
        <v>188</v>
      </c>
      <c r="B122" s="147" t="s">
        <v>25</v>
      </c>
      <c r="C122" s="147" t="str">
        <f>ORÇAMENTO!C52</f>
        <v>17.02.020</v>
      </c>
      <c r="D122" s="252" t="str">
        <f>ORÇAMENTO!D52</f>
        <v>CHAPISCO</v>
      </c>
      <c r="E122" s="252"/>
      <c r="F122" s="252"/>
      <c r="G122" s="252"/>
      <c r="H122" s="253"/>
      <c r="I122" s="22"/>
    </row>
    <row r="123" spans="1:9" s="54" customFormat="1" ht="12" customHeight="1" x14ac:dyDescent="0.25">
      <c r="A123" s="254" t="s">
        <v>55</v>
      </c>
      <c r="B123" s="255"/>
      <c r="C123" s="255"/>
      <c r="D123" s="255"/>
      <c r="E123" s="255"/>
      <c r="F123" s="255"/>
      <c r="G123" s="255"/>
      <c r="H123" s="256"/>
      <c r="I123" s="78"/>
    </row>
    <row r="124" spans="1:9" s="52" customFormat="1" ht="23.1" customHeight="1" thickBot="1" x14ac:dyDescent="0.3">
      <c r="A124" s="257" t="s">
        <v>256</v>
      </c>
      <c r="B124" s="258"/>
      <c r="C124" s="258"/>
      <c r="D124" s="258"/>
      <c r="E124" s="258"/>
      <c r="F124" s="258"/>
      <c r="G124" s="258"/>
      <c r="H124" s="259"/>
      <c r="I124" s="53"/>
    </row>
    <row r="125" spans="1:9" s="51" customFormat="1" ht="12" customHeight="1" x14ac:dyDescent="0.25">
      <c r="A125" s="218" t="s">
        <v>50</v>
      </c>
      <c r="B125" s="250" t="s">
        <v>51</v>
      </c>
      <c r="C125" s="250"/>
      <c r="D125" s="250" t="s">
        <v>52</v>
      </c>
      <c r="E125" s="250"/>
      <c r="F125" s="250"/>
      <c r="G125" s="250"/>
      <c r="H125" s="251"/>
      <c r="I125" s="50"/>
    </row>
    <row r="126" spans="1:9" s="23" customFormat="1" x14ac:dyDescent="0.25">
      <c r="A126" s="219" t="s">
        <v>189</v>
      </c>
      <c r="B126" s="147" t="s">
        <v>25</v>
      </c>
      <c r="C126" s="147" t="str">
        <f>ORÇAMENTO!C53</f>
        <v>17.02.140</v>
      </c>
      <c r="D126" s="252" t="str">
        <f>ORÇAMENTO!D53</f>
        <v>EMBOÇO DESEMPENADO COM ESPUMA DE POLIÉSTER</v>
      </c>
      <c r="E126" s="252"/>
      <c r="F126" s="252"/>
      <c r="G126" s="252"/>
      <c r="H126" s="253"/>
      <c r="I126" s="22"/>
    </row>
    <row r="127" spans="1:9" s="54" customFormat="1" ht="12" customHeight="1" x14ac:dyDescent="0.25">
      <c r="A127" s="254" t="s">
        <v>55</v>
      </c>
      <c r="B127" s="255"/>
      <c r="C127" s="255"/>
      <c r="D127" s="255"/>
      <c r="E127" s="255"/>
      <c r="F127" s="255"/>
      <c r="G127" s="255"/>
      <c r="H127" s="256"/>
      <c r="I127" s="78"/>
    </row>
    <row r="128" spans="1:9" s="52" customFormat="1" ht="24" customHeight="1" thickBot="1" x14ac:dyDescent="0.3">
      <c r="A128" s="257" t="s">
        <v>257</v>
      </c>
      <c r="B128" s="258"/>
      <c r="C128" s="258"/>
      <c r="D128" s="258"/>
      <c r="E128" s="258"/>
      <c r="F128" s="258"/>
      <c r="G128" s="258"/>
      <c r="H128" s="259"/>
      <c r="I128" s="53"/>
    </row>
    <row r="129" spans="1:9" s="51" customFormat="1" ht="12" customHeight="1" x14ac:dyDescent="0.25">
      <c r="A129" s="218" t="s">
        <v>50</v>
      </c>
      <c r="B129" s="250" t="s">
        <v>51</v>
      </c>
      <c r="C129" s="250"/>
      <c r="D129" s="250" t="s">
        <v>52</v>
      </c>
      <c r="E129" s="250"/>
      <c r="F129" s="250"/>
      <c r="G129" s="250"/>
      <c r="H129" s="251"/>
      <c r="I129" s="50"/>
    </row>
    <row r="130" spans="1:9" s="23" customFormat="1" x14ac:dyDescent="0.25">
      <c r="A130" s="219" t="s">
        <v>185</v>
      </c>
      <c r="B130" s="147" t="s">
        <v>25</v>
      </c>
      <c r="C130" s="147" t="str">
        <f>ORÇAMENTO!C54</f>
        <v>06.11.040</v>
      </c>
      <c r="D130" s="252" t="str">
        <f>ORÇAMENTO!D54</f>
        <v>REATERRO MANUAL APILOADO, SEM CONTROLE DE GRAU DE COMPACTAÇÃO</v>
      </c>
      <c r="E130" s="252"/>
      <c r="F130" s="252"/>
      <c r="G130" s="252"/>
      <c r="H130" s="253"/>
      <c r="I130" s="22"/>
    </row>
    <row r="131" spans="1:9" s="54" customFormat="1" ht="12" customHeight="1" x14ac:dyDescent="0.25">
      <c r="A131" s="254" t="s">
        <v>55</v>
      </c>
      <c r="B131" s="255"/>
      <c r="C131" s="255"/>
      <c r="D131" s="255"/>
      <c r="E131" s="255"/>
      <c r="F131" s="255"/>
      <c r="G131" s="255"/>
      <c r="H131" s="256"/>
      <c r="I131" s="78"/>
    </row>
    <row r="132" spans="1:9" s="52" customFormat="1" ht="24" customHeight="1" thickBot="1" x14ac:dyDescent="0.3">
      <c r="A132" s="257" t="s">
        <v>259</v>
      </c>
      <c r="B132" s="258"/>
      <c r="C132" s="258"/>
      <c r="D132" s="258"/>
      <c r="E132" s="258"/>
      <c r="F132" s="258"/>
      <c r="G132" s="258"/>
      <c r="H132" s="259"/>
      <c r="I132" s="53"/>
    </row>
    <row r="133" spans="1:9" s="51" customFormat="1" ht="12" customHeight="1" x14ac:dyDescent="0.25">
      <c r="A133" s="218" t="s">
        <v>50</v>
      </c>
      <c r="B133" s="250" t="s">
        <v>51</v>
      </c>
      <c r="C133" s="250"/>
      <c r="D133" s="250" t="s">
        <v>52</v>
      </c>
      <c r="E133" s="250"/>
      <c r="F133" s="250"/>
      <c r="G133" s="250"/>
      <c r="H133" s="251"/>
      <c r="I133" s="50"/>
    </row>
    <row r="134" spans="1:9" s="23" customFormat="1" x14ac:dyDescent="0.25">
      <c r="A134" s="219" t="s">
        <v>190</v>
      </c>
      <c r="B134" s="147" t="s">
        <v>25</v>
      </c>
      <c r="C134" s="147" t="str">
        <f>ORÇAMENTO!C55</f>
        <v>17.01.040</v>
      </c>
      <c r="D134" s="252" t="str">
        <f>ORÇAMENTO!D55</f>
        <v>REPAROS EM CONCRETO FCK=15,0MPA EM CALÇADAS</v>
      </c>
      <c r="E134" s="252"/>
      <c r="F134" s="252"/>
      <c r="G134" s="252"/>
      <c r="H134" s="253"/>
      <c r="I134" s="22"/>
    </row>
    <row r="135" spans="1:9" s="54" customFormat="1" ht="12" customHeight="1" x14ac:dyDescent="0.25">
      <c r="A135" s="254" t="s">
        <v>55</v>
      </c>
      <c r="B135" s="255"/>
      <c r="C135" s="255"/>
      <c r="D135" s="255"/>
      <c r="E135" s="255"/>
      <c r="F135" s="255"/>
      <c r="G135" s="255"/>
      <c r="H135" s="256"/>
      <c r="I135" s="78"/>
    </row>
    <row r="136" spans="1:9" s="52" customFormat="1" ht="24" customHeight="1" thickBot="1" x14ac:dyDescent="0.3">
      <c r="A136" s="257" t="s">
        <v>260</v>
      </c>
      <c r="B136" s="258"/>
      <c r="C136" s="258"/>
      <c r="D136" s="258"/>
      <c r="E136" s="258"/>
      <c r="F136" s="258"/>
      <c r="G136" s="258"/>
      <c r="H136" s="259"/>
      <c r="I136" s="53"/>
    </row>
    <row r="137" spans="1:9" s="51" customFormat="1" ht="12" customHeight="1" x14ac:dyDescent="0.25">
      <c r="A137" s="218" t="s">
        <v>50</v>
      </c>
      <c r="B137" s="250" t="s">
        <v>51</v>
      </c>
      <c r="C137" s="250"/>
      <c r="D137" s="250" t="s">
        <v>52</v>
      </c>
      <c r="E137" s="250"/>
      <c r="F137" s="250"/>
      <c r="G137" s="250"/>
      <c r="H137" s="251"/>
      <c r="I137" s="50"/>
    </row>
    <row r="138" spans="1:9" s="23" customFormat="1" x14ac:dyDescent="0.25">
      <c r="A138" s="219" t="s">
        <v>191</v>
      </c>
      <c r="B138" s="147" t="s">
        <v>25</v>
      </c>
      <c r="C138" s="147" t="str">
        <f>ORÇAMENTO!C56</f>
        <v>24.03.210</v>
      </c>
      <c r="D138" s="252" t="str">
        <f>ORÇAMENTO!D56</f>
        <v>TELA DE PROTEÇÃO EM MALHA ONDULADA, FIO 10, COM REQUADRO DE FERRO CANTONEIRA</v>
      </c>
      <c r="E138" s="252"/>
      <c r="F138" s="252"/>
      <c r="G138" s="252"/>
      <c r="H138" s="253"/>
      <c r="I138" s="22"/>
    </row>
    <row r="139" spans="1:9" s="54" customFormat="1" ht="12" customHeight="1" x14ac:dyDescent="0.25">
      <c r="A139" s="254" t="s">
        <v>55</v>
      </c>
      <c r="B139" s="255"/>
      <c r="C139" s="255"/>
      <c r="D139" s="255"/>
      <c r="E139" s="255"/>
      <c r="F139" s="255"/>
      <c r="G139" s="255"/>
      <c r="H139" s="256"/>
      <c r="I139" s="78"/>
    </row>
    <row r="140" spans="1:9" s="52" customFormat="1" ht="24" customHeight="1" thickBot="1" x14ac:dyDescent="0.3">
      <c r="A140" s="260" t="s">
        <v>261</v>
      </c>
      <c r="B140" s="261"/>
      <c r="C140" s="261"/>
      <c r="D140" s="261"/>
      <c r="E140" s="261"/>
      <c r="F140" s="261"/>
      <c r="G140" s="261"/>
      <c r="H140" s="262"/>
      <c r="I140" s="53"/>
    </row>
    <row r="141" spans="1:9" s="52" customFormat="1" ht="16.5" customHeight="1" thickBot="1" x14ac:dyDescent="0.3">
      <c r="A141" s="222" t="s">
        <v>46</v>
      </c>
      <c r="B141" s="217"/>
      <c r="C141" s="217"/>
      <c r="D141" s="217" t="str">
        <f>ORÇAMENTO!D57</f>
        <v>REFLETORES PARA ILUMINAÇÃO DECORATIVA</v>
      </c>
      <c r="E141" s="217"/>
      <c r="F141" s="217"/>
      <c r="G141" s="217"/>
      <c r="H141" s="223"/>
      <c r="I141" s="53"/>
    </row>
    <row r="142" spans="1:9" s="51" customFormat="1" ht="12" customHeight="1" x14ac:dyDescent="0.25">
      <c r="A142" s="218" t="s">
        <v>50</v>
      </c>
      <c r="B142" s="250" t="s">
        <v>51</v>
      </c>
      <c r="C142" s="250"/>
      <c r="D142" s="250" t="s">
        <v>52</v>
      </c>
      <c r="E142" s="250"/>
      <c r="F142" s="250"/>
      <c r="G142" s="250"/>
      <c r="H142" s="251"/>
      <c r="I142" s="50"/>
    </row>
    <row r="143" spans="1:9" s="23" customFormat="1" x14ac:dyDescent="0.25">
      <c r="A143" s="219" t="s">
        <v>193</v>
      </c>
      <c r="B143" s="147" t="s">
        <v>25</v>
      </c>
      <c r="C143" s="147" t="str">
        <f>ORÇAMENTO!C58</f>
        <v>41.31.010</v>
      </c>
      <c r="D143" s="252" t="str">
        <f>ORÇAMENTO!D58</f>
        <v>REFLETOR EMBUTIDO PARA ILUMINAÇÃO DECORATIVA, LED, 50W, 220V</v>
      </c>
      <c r="E143" s="252"/>
      <c r="F143" s="252"/>
      <c r="G143" s="252"/>
      <c r="H143" s="253"/>
      <c r="I143" s="22"/>
    </row>
    <row r="144" spans="1:9" s="54" customFormat="1" ht="12" customHeight="1" x14ac:dyDescent="0.25">
      <c r="A144" s="254" t="s">
        <v>55</v>
      </c>
      <c r="B144" s="255"/>
      <c r="C144" s="255"/>
      <c r="D144" s="255"/>
      <c r="E144" s="255"/>
      <c r="F144" s="255"/>
      <c r="G144" s="255"/>
      <c r="H144" s="256"/>
      <c r="I144" s="78"/>
    </row>
    <row r="145" spans="1:9" s="52" customFormat="1" ht="24" customHeight="1" thickBot="1" x14ac:dyDescent="0.3">
      <c r="A145" s="257" t="s">
        <v>262</v>
      </c>
      <c r="B145" s="258"/>
      <c r="C145" s="258"/>
      <c r="D145" s="258"/>
      <c r="E145" s="258"/>
      <c r="F145" s="258"/>
      <c r="G145" s="258"/>
      <c r="H145" s="259"/>
      <c r="I145" s="53"/>
    </row>
    <row r="146" spans="1:9" s="12" customFormat="1" ht="34.5" customHeight="1" thickBot="1" x14ac:dyDescent="0.3">
      <c r="A146" s="41">
        <v>5</v>
      </c>
      <c r="B146" s="42"/>
      <c r="C146" s="42"/>
      <c r="D146" s="43" t="str">
        <f>ORÇAMENTO!D60</f>
        <v>PINTURA</v>
      </c>
      <c r="E146" s="42"/>
      <c r="F146" s="212"/>
      <c r="G146" s="212"/>
      <c r="H146" s="213"/>
      <c r="I146" s="15"/>
    </row>
    <row r="147" spans="1:9" s="51" customFormat="1" ht="12" customHeight="1" x14ac:dyDescent="0.25">
      <c r="A147" s="218" t="s">
        <v>50</v>
      </c>
      <c r="B147" s="250" t="s">
        <v>51</v>
      </c>
      <c r="C147" s="250"/>
      <c r="D147" s="250" t="s">
        <v>52</v>
      </c>
      <c r="E147" s="250"/>
      <c r="F147" s="250"/>
      <c r="G147" s="250"/>
      <c r="H147" s="251"/>
      <c r="I147" s="50"/>
    </row>
    <row r="148" spans="1:9" s="23" customFormat="1" x14ac:dyDescent="0.25">
      <c r="A148" s="219" t="s">
        <v>47</v>
      </c>
      <c r="B148" s="147" t="s">
        <v>25</v>
      </c>
      <c r="C148" s="147" t="str">
        <f>ORÇAMENTO!C61</f>
        <v>33.03.760</v>
      </c>
      <c r="D148" s="252" t="str">
        <f>ORÇAMENTO!D61</f>
        <v>HIDRORREPELENTE INCOLOR PARA FACHADA À BASE DE SILANO-SILOXANO OLIGOMÉRICO DISPERSO EM ÁGUA</v>
      </c>
      <c r="E148" s="252"/>
      <c r="F148" s="252"/>
      <c r="G148" s="252"/>
      <c r="H148" s="253"/>
      <c r="I148" s="22"/>
    </row>
    <row r="149" spans="1:9" s="54" customFormat="1" ht="12" customHeight="1" x14ac:dyDescent="0.25">
      <c r="A149" s="254" t="s">
        <v>55</v>
      </c>
      <c r="B149" s="255"/>
      <c r="C149" s="255"/>
      <c r="D149" s="255"/>
      <c r="E149" s="255"/>
      <c r="F149" s="255"/>
      <c r="G149" s="255"/>
      <c r="H149" s="256"/>
      <c r="I149" s="78"/>
    </row>
    <row r="150" spans="1:9" s="52" customFormat="1" ht="24" customHeight="1" thickBot="1" x14ac:dyDescent="0.3">
      <c r="A150" s="257" t="s">
        <v>263</v>
      </c>
      <c r="B150" s="258"/>
      <c r="C150" s="258"/>
      <c r="D150" s="258"/>
      <c r="E150" s="258"/>
      <c r="F150" s="258"/>
      <c r="G150" s="258"/>
      <c r="H150" s="259"/>
      <c r="I150" s="53"/>
    </row>
    <row r="151" spans="1:9" s="51" customFormat="1" ht="12" customHeight="1" x14ac:dyDescent="0.25">
      <c r="A151" s="218" t="s">
        <v>50</v>
      </c>
      <c r="B151" s="250" t="s">
        <v>51</v>
      </c>
      <c r="C151" s="250"/>
      <c r="D151" s="250" t="s">
        <v>52</v>
      </c>
      <c r="E151" s="250"/>
      <c r="F151" s="250"/>
      <c r="G151" s="250"/>
      <c r="H151" s="251"/>
      <c r="I151" s="50"/>
    </row>
    <row r="152" spans="1:9" s="23" customFormat="1" x14ac:dyDescent="0.25">
      <c r="A152" s="219" t="s">
        <v>48</v>
      </c>
      <c r="B152" s="147" t="s">
        <v>25</v>
      </c>
      <c r="C152" s="147" t="str">
        <f>ORÇAMENTO!C62</f>
        <v>33.05.330</v>
      </c>
      <c r="D152" s="252" t="str">
        <f>ORÇAMENTO!D62</f>
        <v>VERNIZ EM SUPERFÍCIE DE MADEIRA</v>
      </c>
      <c r="E152" s="252"/>
      <c r="F152" s="252"/>
      <c r="G152" s="252"/>
      <c r="H152" s="253"/>
      <c r="I152" s="22"/>
    </row>
    <row r="153" spans="1:9" s="54" customFormat="1" ht="12" customHeight="1" x14ac:dyDescent="0.25">
      <c r="A153" s="254" t="s">
        <v>55</v>
      </c>
      <c r="B153" s="255"/>
      <c r="C153" s="255"/>
      <c r="D153" s="255"/>
      <c r="E153" s="255"/>
      <c r="F153" s="255"/>
      <c r="G153" s="255"/>
      <c r="H153" s="256"/>
      <c r="I153" s="78"/>
    </row>
    <row r="154" spans="1:9" s="52" customFormat="1" ht="27" customHeight="1" thickBot="1" x14ac:dyDescent="0.3">
      <c r="A154" s="257" t="s">
        <v>264</v>
      </c>
      <c r="B154" s="258"/>
      <c r="C154" s="258"/>
      <c r="D154" s="258"/>
      <c r="E154" s="258"/>
      <c r="F154" s="258"/>
      <c r="G154" s="258"/>
      <c r="H154" s="259"/>
      <c r="I154" s="53"/>
    </row>
    <row r="155" spans="1:9" s="12" customFormat="1" ht="29.45" customHeight="1" thickBot="1" x14ac:dyDescent="0.3">
      <c r="A155" s="41">
        <v>6</v>
      </c>
      <c r="B155" s="42"/>
      <c r="C155" s="42"/>
      <c r="D155" s="43" t="str">
        <f>ORÇAMENTO!D64</f>
        <v>LIMPEZA E ARREMATES FINAIS</v>
      </c>
      <c r="E155" s="42"/>
      <c r="F155" s="212"/>
      <c r="G155" s="212"/>
      <c r="H155" s="213"/>
      <c r="I155" s="15"/>
    </row>
    <row r="156" spans="1:9" s="51" customFormat="1" ht="12" customHeight="1" x14ac:dyDescent="0.25">
      <c r="A156" s="218" t="s">
        <v>50</v>
      </c>
      <c r="B156" s="250" t="s">
        <v>51</v>
      </c>
      <c r="C156" s="250"/>
      <c r="D156" s="250" t="s">
        <v>52</v>
      </c>
      <c r="E156" s="250"/>
      <c r="F156" s="250"/>
      <c r="G156" s="250"/>
      <c r="H156" s="251"/>
      <c r="I156" s="50"/>
    </row>
    <row r="157" spans="1:9" s="23" customFormat="1" x14ac:dyDescent="0.25">
      <c r="A157" s="219" t="s">
        <v>49</v>
      </c>
      <c r="B157" s="147" t="s">
        <v>25</v>
      </c>
      <c r="C157" s="147" t="str">
        <f>ORÇAMENTO!C65</f>
        <v>55.01.020</v>
      </c>
      <c r="D157" s="252" t="str">
        <f>ORÇAMENTO!D65</f>
        <v>LIMPEZA FINAL DE OBRA</v>
      </c>
      <c r="E157" s="252"/>
      <c r="F157" s="252"/>
      <c r="G157" s="252"/>
      <c r="H157" s="253"/>
      <c r="I157" s="22"/>
    </row>
    <row r="158" spans="1:9" s="54" customFormat="1" ht="12" customHeight="1" x14ac:dyDescent="0.25">
      <c r="A158" s="254" t="s">
        <v>55</v>
      </c>
      <c r="B158" s="255"/>
      <c r="C158" s="255"/>
      <c r="D158" s="255"/>
      <c r="E158" s="255"/>
      <c r="F158" s="255"/>
      <c r="G158" s="255"/>
      <c r="H158" s="256"/>
      <c r="I158" s="78"/>
    </row>
    <row r="159" spans="1:9" s="52" customFormat="1" ht="24" customHeight="1" thickBot="1" x14ac:dyDescent="0.3">
      <c r="A159" s="263" t="s">
        <v>265</v>
      </c>
      <c r="B159" s="264"/>
      <c r="C159" s="264"/>
      <c r="D159" s="264"/>
      <c r="E159" s="264"/>
      <c r="F159" s="264"/>
      <c r="G159" s="264"/>
      <c r="H159" s="265"/>
      <c r="I159" s="53"/>
    </row>
    <row r="160" spans="1:9" s="211" customFormat="1" x14ac:dyDescent="0.25">
      <c r="D160" s="214"/>
      <c r="F160" s="67"/>
      <c r="G160" s="67"/>
      <c r="H160" s="67"/>
    </row>
    <row r="161" spans="1:9" s="211" customFormat="1" x14ac:dyDescent="0.25">
      <c r="D161" s="214"/>
      <c r="F161" s="67"/>
      <c r="G161" s="67"/>
      <c r="H161" s="67"/>
    </row>
    <row r="162" spans="1:9" s="211" customFormat="1" x14ac:dyDescent="0.25">
      <c r="D162" s="214"/>
      <c r="F162" s="67"/>
      <c r="G162" s="67"/>
      <c r="H162" s="67"/>
    </row>
    <row r="163" spans="1:9" s="211" customFormat="1" ht="123.6" customHeight="1" x14ac:dyDescent="0.25">
      <c r="D163" s="214"/>
      <c r="F163" s="67"/>
      <c r="G163" s="67"/>
      <c r="H163" s="67"/>
    </row>
    <row r="164" spans="1:9" s="210" customFormat="1" x14ac:dyDescent="0.25">
      <c r="A164" s="228" t="s">
        <v>97</v>
      </c>
      <c r="B164" s="228"/>
      <c r="C164" s="228"/>
      <c r="D164" s="228"/>
      <c r="E164" s="228"/>
      <c r="F164" s="228"/>
      <c r="G164" s="228"/>
      <c r="H164" s="228"/>
    </row>
    <row r="165" spans="1:9" s="211" customFormat="1" x14ac:dyDescent="0.25">
      <c r="A165" s="229" t="s">
        <v>98</v>
      </c>
      <c r="B165" s="229"/>
      <c r="C165" s="229"/>
      <c r="D165" s="229"/>
      <c r="E165" s="229"/>
      <c r="F165" s="229"/>
      <c r="G165" s="229"/>
      <c r="H165" s="229"/>
    </row>
    <row r="166" spans="1:9" s="211" customFormat="1" x14ac:dyDescent="0.25">
      <c r="A166" s="229" t="str">
        <f>ORÇAMENTO!A80</f>
        <v>RESPONSÁVEL TÉCNICO  - ART Nº 28027230180102454</v>
      </c>
      <c r="B166" s="229"/>
      <c r="C166" s="229"/>
      <c r="D166" s="229"/>
      <c r="E166" s="229"/>
      <c r="F166" s="229"/>
      <c r="G166" s="229"/>
      <c r="H166" s="229"/>
    </row>
    <row r="167" spans="1:9" s="23" customFormat="1" x14ac:dyDescent="0.25">
      <c r="A167" s="211"/>
      <c r="B167" s="211"/>
      <c r="C167" s="211"/>
      <c r="D167" s="214"/>
      <c r="E167" s="211"/>
      <c r="F167" s="67"/>
      <c r="G167" s="67"/>
      <c r="H167" s="67"/>
      <c r="I167" s="22"/>
    </row>
    <row r="168" spans="1:9" s="23" customFormat="1" x14ac:dyDescent="0.25">
      <c r="A168" s="211"/>
      <c r="B168" s="211"/>
      <c r="C168" s="211"/>
      <c r="D168" s="214"/>
      <c r="E168" s="211"/>
      <c r="F168" s="67"/>
      <c r="G168" s="67"/>
      <c r="H168" s="67"/>
      <c r="I168" s="22"/>
    </row>
    <row r="169" spans="1:9" s="23" customFormat="1" x14ac:dyDescent="0.25">
      <c r="A169" s="211"/>
      <c r="B169" s="211"/>
      <c r="C169" s="211"/>
      <c r="D169" s="214"/>
      <c r="E169" s="211"/>
      <c r="F169" s="67"/>
      <c r="G169" s="67"/>
      <c r="H169" s="67"/>
      <c r="I169" s="22"/>
    </row>
    <row r="170" spans="1:9" s="23" customFormat="1" x14ac:dyDescent="0.25">
      <c r="A170" s="211"/>
      <c r="B170" s="211"/>
      <c r="C170" s="211"/>
      <c r="D170" s="214"/>
      <c r="E170" s="211"/>
      <c r="F170" s="67"/>
      <c r="G170" s="67"/>
      <c r="H170" s="67"/>
      <c r="I170" s="22"/>
    </row>
    <row r="171" spans="1:9" s="23" customFormat="1" x14ac:dyDescent="0.25">
      <c r="A171" s="211"/>
      <c r="B171" s="211"/>
      <c r="C171" s="211"/>
      <c r="D171" s="214"/>
      <c r="E171" s="211"/>
      <c r="F171" s="67"/>
      <c r="G171" s="67"/>
      <c r="H171" s="67"/>
      <c r="I171" s="22"/>
    </row>
    <row r="172" spans="1:9" s="23" customFormat="1" x14ac:dyDescent="0.25">
      <c r="A172" s="211"/>
      <c r="B172" s="211"/>
      <c r="C172" s="211"/>
      <c r="D172" s="214"/>
      <c r="E172" s="211"/>
      <c r="F172" s="67"/>
      <c r="G172" s="67"/>
      <c r="H172" s="67"/>
      <c r="I172" s="22"/>
    </row>
    <row r="173" spans="1:9" s="23" customFormat="1" x14ac:dyDescent="0.25">
      <c r="A173" s="211"/>
      <c r="B173" s="211"/>
      <c r="C173" s="211"/>
      <c r="D173" s="214"/>
      <c r="E173" s="211"/>
      <c r="F173" s="67"/>
      <c r="G173" s="67"/>
      <c r="H173" s="67"/>
      <c r="I173" s="22"/>
    </row>
    <row r="174" spans="1:9" s="23" customFormat="1" x14ac:dyDescent="0.25">
      <c r="A174" s="211"/>
      <c r="B174" s="211"/>
      <c r="C174" s="211"/>
      <c r="D174" s="214"/>
      <c r="E174" s="211"/>
      <c r="F174" s="67"/>
      <c r="G174" s="67"/>
      <c r="H174" s="67"/>
      <c r="I174" s="22"/>
    </row>
    <row r="175" spans="1:9" s="23" customFormat="1" x14ac:dyDescent="0.25">
      <c r="A175" s="211"/>
      <c r="B175" s="211"/>
      <c r="C175" s="211"/>
      <c r="D175" s="214"/>
      <c r="E175" s="211"/>
      <c r="F175" s="67"/>
      <c r="G175" s="67"/>
      <c r="H175" s="67"/>
      <c r="I175" s="22"/>
    </row>
    <row r="176" spans="1:9" s="23" customFormat="1" x14ac:dyDescent="0.25">
      <c r="A176" s="211"/>
      <c r="B176" s="211"/>
      <c r="C176" s="211"/>
      <c r="D176" s="214"/>
      <c r="E176" s="211"/>
      <c r="F176" s="67"/>
      <c r="G176" s="67"/>
      <c r="H176" s="67"/>
      <c r="I176" s="22"/>
    </row>
    <row r="177" spans="1:9" s="23" customFormat="1" x14ac:dyDescent="0.25">
      <c r="A177" s="211"/>
      <c r="B177" s="211"/>
      <c r="C177" s="211"/>
      <c r="D177" s="214"/>
      <c r="E177" s="211"/>
      <c r="F177" s="67"/>
      <c r="G177" s="67"/>
      <c r="H177" s="67"/>
      <c r="I177" s="22"/>
    </row>
    <row r="178" spans="1:9" s="23" customFormat="1" x14ac:dyDescent="0.25">
      <c r="A178" s="211"/>
      <c r="B178" s="211"/>
      <c r="C178" s="211"/>
      <c r="D178" s="214"/>
      <c r="E178" s="211"/>
      <c r="F178" s="67"/>
      <c r="G178" s="67"/>
      <c r="H178" s="67"/>
      <c r="I178" s="22"/>
    </row>
    <row r="179" spans="1:9" s="23" customFormat="1" x14ac:dyDescent="0.25">
      <c r="A179" s="211"/>
      <c r="B179" s="211"/>
      <c r="C179" s="211"/>
      <c r="D179" s="214"/>
      <c r="E179" s="211"/>
      <c r="F179" s="67"/>
      <c r="G179" s="67"/>
      <c r="H179" s="67"/>
      <c r="I179" s="22"/>
    </row>
    <row r="180" spans="1:9" s="23" customFormat="1" x14ac:dyDescent="0.25">
      <c r="A180" s="211"/>
      <c r="B180" s="211"/>
      <c r="C180" s="211"/>
      <c r="D180" s="214"/>
      <c r="E180" s="211"/>
      <c r="F180" s="67"/>
      <c r="G180" s="67"/>
      <c r="H180" s="67"/>
      <c r="I180" s="22"/>
    </row>
    <row r="181" spans="1:9" s="23" customFormat="1" x14ac:dyDescent="0.25">
      <c r="A181" s="211"/>
      <c r="B181" s="211"/>
      <c r="C181" s="211"/>
      <c r="D181" s="214"/>
      <c r="E181" s="211"/>
      <c r="F181" s="67"/>
      <c r="G181" s="67"/>
      <c r="H181" s="67"/>
      <c r="I181" s="22"/>
    </row>
    <row r="182" spans="1:9" s="23" customFormat="1" x14ac:dyDescent="0.25">
      <c r="A182" s="211"/>
      <c r="B182" s="211"/>
      <c r="C182" s="211"/>
      <c r="D182" s="214"/>
      <c r="E182" s="211"/>
      <c r="F182" s="67"/>
      <c r="G182" s="67"/>
      <c r="H182" s="67"/>
      <c r="I182" s="22"/>
    </row>
    <row r="183" spans="1:9" s="23" customFormat="1" x14ac:dyDescent="0.25">
      <c r="A183" s="211"/>
      <c r="B183" s="211"/>
      <c r="C183" s="211"/>
      <c r="D183" s="214"/>
      <c r="E183" s="211"/>
      <c r="F183" s="67"/>
      <c r="G183" s="67"/>
      <c r="H183" s="67"/>
      <c r="I183" s="22"/>
    </row>
    <row r="184" spans="1:9" s="23" customFormat="1" x14ac:dyDescent="0.25">
      <c r="A184" s="211"/>
      <c r="B184" s="211"/>
      <c r="C184" s="211"/>
      <c r="D184" s="214"/>
      <c r="E184" s="211"/>
      <c r="F184" s="67"/>
      <c r="G184" s="67"/>
      <c r="H184" s="67"/>
      <c r="I184" s="22"/>
    </row>
    <row r="185" spans="1:9" s="23" customFormat="1" x14ac:dyDescent="0.25">
      <c r="A185" s="211"/>
      <c r="B185" s="211"/>
      <c r="C185" s="211"/>
      <c r="D185" s="214"/>
      <c r="E185" s="211"/>
      <c r="F185" s="67"/>
      <c r="G185" s="67"/>
      <c r="H185" s="67"/>
      <c r="I185" s="22"/>
    </row>
    <row r="186" spans="1:9" s="23" customFormat="1" x14ac:dyDescent="0.25">
      <c r="A186" s="211"/>
      <c r="B186" s="211"/>
      <c r="C186" s="211"/>
      <c r="D186" s="214"/>
      <c r="E186" s="211"/>
      <c r="F186" s="67"/>
      <c r="G186" s="67"/>
      <c r="H186" s="67"/>
      <c r="I186" s="22"/>
    </row>
    <row r="187" spans="1:9" s="23" customFormat="1" x14ac:dyDescent="0.25">
      <c r="A187" s="211"/>
      <c r="B187" s="211"/>
      <c r="C187" s="211"/>
      <c r="D187" s="214"/>
      <c r="E187" s="211"/>
      <c r="F187" s="67"/>
      <c r="G187" s="67"/>
      <c r="H187" s="67"/>
      <c r="I187" s="22"/>
    </row>
    <row r="188" spans="1:9" s="23" customFormat="1" x14ac:dyDescent="0.25">
      <c r="A188" s="211"/>
      <c r="B188" s="211"/>
      <c r="C188" s="211"/>
      <c r="D188" s="214"/>
      <c r="E188" s="211"/>
      <c r="F188" s="67"/>
      <c r="G188" s="67"/>
      <c r="H188" s="67"/>
      <c r="I188" s="22"/>
    </row>
    <row r="189" spans="1:9" s="23" customFormat="1" x14ac:dyDescent="0.25">
      <c r="A189" s="211"/>
      <c r="B189" s="211"/>
      <c r="C189" s="211"/>
      <c r="D189" s="214"/>
      <c r="E189" s="211"/>
      <c r="F189" s="67"/>
      <c r="G189" s="67"/>
      <c r="H189" s="67"/>
      <c r="I189" s="22"/>
    </row>
    <row r="190" spans="1:9" s="23" customFormat="1" x14ac:dyDescent="0.25">
      <c r="A190" s="211"/>
      <c r="B190" s="211"/>
      <c r="C190" s="211"/>
      <c r="D190" s="214"/>
      <c r="E190" s="211"/>
      <c r="F190" s="67"/>
      <c r="G190" s="67"/>
      <c r="H190" s="67"/>
      <c r="I190" s="22"/>
    </row>
    <row r="191" spans="1:9" s="23" customFormat="1" x14ac:dyDescent="0.25">
      <c r="A191" s="211"/>
      <c r="B191" s="211"/>
      <c r="C191" s="211"/>
      <c r="D191" s="214"/>
      <c r="E191" s="211"/>
      <c r="F191" s="67"/>
      <c r="G191" s="67"/>
      <c r="H191" s="67"/>
      <c r="I191" s="22"/>
    </row>
    <row r="192" spans="1:9" s="23" customFormat="1" x14ac:dyDescent="0.25">
      <c r="A192" s="211"/>
      <c r="B192" s="211"/>
      <c r="C192" s="211"/>
      <c r="D192" s="214"/>
      <c r="E192" s="211"/>
      <c r="F192" s="67"/>
      <c r="G192" s="67"/>
      <c r="H192" s="67"/>
      <c r="I192" s="22"/>
    </row>
    <row r="193" spans="1:9" s="23" customFormat="1" x14ac:dyDescent="0.25">
      <c r="A193" s="211"/>
      <c r="B193" s="211"/>
      <c r="C193" s="211"/>
      <c r="D193" s="214"/>
      <c r="E193" s="211"/>
      <c r="F193" s="67"/>
      <c r="G193" s="67"/>
      <c r="H193" s="67"/>
      <c r="I193" s="22"/>
    </row>
    <row r="194" spans="1:9" s="23" customFormat="1" x14ac:dyDescent="0.25">
      <c r="A194" s="211"/>
      <c r="B194" s="211"/>
      <c r="C194" s="211"/>
      <c r="D194" s="214"/>
      <c r="E194" s="211"/>
      <c r="F194" s="67"/>
      <c r="G194" s="67"/>
      <c r="H194" s="67"/>
      <c r="I194" s="22"/>
    </row>
    <row r="195" spans="1:9" s="23" customFormat="1" x14ac:dyDescent="0.25">
      <c r="A195" s="211"/>
      <c r="B195" s="211"/>
      <c r="C195" s="211"/>
      <c r="D195" s="214"/>
      <c r="E195" s="211"/>
      <c r="F195" s="67"/>
      <c r="G195" s="67"/>
      <c r="H195" s="67"/>
      <c r="I195" s="22"/>
    </row>
    <row r="196" spans="1:9" s="23" customFormat="1" x14ac:dyDescent="0.25">
      <c r="A196" s="211"/>
      <c r="B196" s="211"/>
      <c r="C196" s="211"/>
      <c r="D196" s="214"/>
      <c r="E196" s="211"/>
      <c r="F196" s="67"/>
      <c r="G196" s="67"/>
      <c r="H196" s="67"/>
      <c r="I196" s="22"/>
    </row>
    <row r="197" spans="1:9" s="23" customFormat="1" x14ac:dyDescent="0.25">
      <c r="A197" s="211"/>
      <c r="B197" s="211"/>
      <c r="C197" s="211"/>
      <c r="D197" s="214"/>
      <c r="E197" s="211"/>
      <c r="F197" s="67"/>
      <c r="G197" s="67"/>
      <c r="H197" s="67"/>
      <c r="I197" s="22"/>
    </row>
    <row r="198" spans="1:9" s="23" customFormat="1" x14ac:dyDescent="0.25">
      <c r="A198" s="211"/>
      <c r="B198" s="211"/>
      <c r="C198" s="211"/>
      <c r="D198" s="214"/>
      <c r="E198" s="211"/>
      <c r="F198" s="67"/>
      <c r="G198" s="67"/>
      <c r="H198" s="67"/>
      <c r="I198" s="22"/>
    </row>
    <row r="199" spans="1:9" s="23" customFormat="1" x14ac:dyDescent="0.25">
      <c r="A199" s="211"/>
      <c r="B199" s="211"/>
      <c r="C199" s="211"/>
      <c r="D199" s="214"/>
      <c r="E199" s="211"/>
      <c r="F199" s="67"/>
      <c r="G199" s="67"/>
      <c r="H199" s="67"/>
      <c r="I199" s="22"/>
    </row>
    <row r="200" spans="1:9" s="23" customFormat="1" x14ac:dyDescent="0.25">
      <c r="A200" s="211"/>
      <c r="B200" s="211"/>
      <c r="C200" s="211"/>
      <c r="D200" s="214"/>
      <c r="E200" s="211"/>
      <c r="F200" s="67"/>
      <c r="G200" s="67"/>
      <c r="H200" s="67"/>
      <c r="I200" s="22"/>
    </row>
    <row r="201" spans="1:9" s="23" customFormat="1" x14ac:dyDescent="0.25">
      <c r="A201" s="211"/>
      <c r="B201" s="211"/>
      <c r="C201" s="211"/>
      <c r="D201" s="214"/>
      <c r="E201" s="211"/>
      <c r="F201" s="67"/>
      <c r="G201" s="67"/>
      <c r="H201" s="67"/>
      <c r="I201" s="22"/>
    </row>
    <row r="202" spans="1:9" s="23" customFormat="1" x14ac:dyDescent="0.25">
      <c r="A202" s="211"/>
      <c r="B202" s="211"/>
      <c r="C202" s="211"/>
      <c r="D202" s="214"/>
      <c r="E202" s="211"/>
      <c r="F202" s="67"/>
      <c r="G202" s="67"/>
      <c r="H202" s="67"/>
      <c r="I202" s="22"/>
    </row>
    <row r="203" spans="1:9" s="23" customFormat="1" x14ac:dyDescent="0.25">
      <c r="A203" s="211"/>
      <c r="B203" s="211"/>
      <c r="C203" s="211"/>
      <c r="D203" s="214"/>
      <c r="E203" s="211"/>
      <c r="F203" s="67"/>
      <c r="G203" s="67"/>
      <c r="H203" s="67"/>
      <c r="I203" s="22"/>
    </row>
    <row r="204" spans="1:9" s="23" customFormat="1" x14ac:dyDescent="0.25">
      <c r="A204" s="211"/>
      <c r="B204" s="211"/>
      <c r="C204" s="211"/>
      <c r="D204" s="214"/>
      <c r="E204" s="211"/>
      <c r="F204" s="67"/>
      <c r="G204" s="67"/>
      <c r="H204" s="67"/>
      <c r="I204" s="22"/>
    </row>
    <row r="205" spans="1:9" s="23" customFormat="1" x14ac:dyDescent="0.25">
      <c r="A205" s="211"/>
      <c r="B205" s="211"/>
      <c r="C205" s="211"/>
      <c r="D205" s="214"/>
      <c r="E205" s="211"/>
      <c r="F205" s="67"/>
      <c r="G205" s="67"/>
      <c r="H205" s="67"/>
      <c r="I205" s="22"/>
    </row>
    <row r="206" spans="1:9" s="23" customFormat="1" x14ac:dyDescent="0.25">
      <c r="A206" s="211"/>
      <c r="B206" s="211"/>
      <c r="C206" s="211"/>
      <c r="D206" s="214"/>
      <c r="E206" s="211"/>
      <c r="F206" s="67"/>
      <c r="G206" s="67"/>
      <c r="H206" s="67"/>
      <c r="I206" s="22"/>
    </row>
    <row r="207" spans="1:9" s="23" customFormat="1" x14ac:dyDescent="0.25">
      <c r="A207" s="211"/>
      <c r="B207" s="211"/>
      <c r="C207" s="211"/>
      <c r="D207" s="214"/>
      <c r="E207" s="211"/>
      <c r="F207" s="67"/>
      <c r="G207" s="67"/>
      <c r="H207" s="67"/>
      <c r="I207" s="22"/>
    </row>
    <row r="208" spans="1:9" s="23" customFormat="1" x14ac:dyDescent="0.25">
      <c r="A208" s="211"/>
      <c r="B208" s="211"/>
      <c r="C208" s="211"/>
      <c r="D208" s="214"/>
      <c r="E208" s="211"/>
      <c r="F208" s="67"/>
      <c r="G208" s="67"/>
      <c r="H208" s="67"/>
      <c r="I208" s="22"/>
    </row>
    <row r="209" spans="1:9" s="23" customFormat="1" x14ac:dyDescent="0.25">
      <c r="A209" s="211"/>
      <c r="B209" s="211"/>
      <c r="C209" s="211"/>
      <c r="D209" s="214"/>
      <c r="E209" s="211"/>
      <c r="F209" s="67"/>
      <c r="G209" s="67"/>
      <c r="H209" s="67"/>
      <c r="I209" s="22"/>
    </row>
    <row r="210" spans="1:9" s="23" customFormat="1" x14ac:dyDescent="0.25">
      <c r="A210" s="38"/>
      <c r="B210" s="38"/>
      <c r="C210" s="38"/>
      <c r="D210" s="39"/>
      <c r="E210" s="38"/>
      <c r="F210" s="40"/>
      <c r="G210" s="40"/>
      <c r="H210" s="40"/>
    </row>
    <row r="211" spans="1:9" s="23" customFormat="1" x14ac:dyDescent="0.25">
      <c r="D211" s="33"/>
      <c r="F211" s="21"/>
      <c r="G211" s="21"/>
      <c r="H211" s="21"/>
    </row>
    <row r="212" spans="1:9" s="23" customFormat="1" x14ac:dyDescent="0.25">
      <c r="D212" s="33"/>
      <c r="F212" s="21"/>
      <c r="G212" s="21"/>
      <c r="H212" s="21"/>
    </row>
    <row r="213" spans="1:9" s="23" customFormat="1" x14ac:dyDescent="0.25">
      <c r="D213" s="33"/>
      <c r="F213" s="21"/>
      <c r="G213" s="21"/>
      <c r="H213" s="21"/>
    </row>
    <row r="214" spans="1:9" s="23" customFormat="1" x14ac:dyDescent="0.25">
      <c r="D214" s="33"/>
      <c r="F214" s="21"/>
      <c r="G214" s="21"/>
      <c r="H214" s="21"/>
    </row>
    <row r="215" spans="1:9" s="23" customFormat="1" x14ac:dyDescent="0.25">
      <c r="D215" s="33"/>
      <c r="F215" s="21"/>
      <c r="G215" s="21"/>
      <c r="H215" s="21"/>
    </row>
    <row r="216" spans="1:9" s="23" customFormat="1" x14ac:dyDescent="0.25">
      <c r="D216" s="33"/>
      <c r="F216" s="21"/>
      <c r="G216" s="21"/>
      <c r="H216" s="21"/>
    </row>
    <row r="217" spans="1:9" s="23" customFormat="1" x14ac:dyDescent="0.25">
      <c r="D217" s="33"/>
      <c r="F217" s="21"/>
      <c r="G217" s="21"/>
      <c r="H217" s="21"/>
    </row>
    <row r="218" spans="1:9" s="23" customFormat="1" x14ac:dyDescent="0.25">
      <c r="D218" s="33"/>
      <c r="F218" s="21"/>
      <c r="G218" s="21"/>
      <c r="H218" s="21"/>
    </row>
    <row r="219" spans="1:9" s="23" customFormat="1" x14ac:dyDescent="0.25">
      <c r="D219" s="33"/>
      <c r="F219" s="21"/>
      <c r="G219" s="21"/>
      <c r="H219" s="21"/>
    </row>
    <row r="220" spans="1:9" s="23" customFormat="1" x14ac:dyDescent="0.25">
      <c r="D220" s="33"/>
      <c r="F220" s="21"/>
      <c r="G220" s="21"/>
      <c r="H220" s="21"/>
    </row>
    <row r="221" spans="1:9" s="23" customFormat="1" x14ac:dyDescent="0.25">
      <c r="D221" s="33"/>
      <c r="F221" s="21"/>
      <c r="G221" s="21"/>
      <c r="H221" s="21"/>
    </row>
    <row r="222" spans="1:9" s="23" customFormat="1" x14ac:dyDescent="0.25">
      <c r="D222" s="33"/>
      <c r="F222" s="21"/>
      <c r="G222" s="21"/>
      <c r="H222" s="21"/>
    </row>
    <row r="223" spans="1:9" s="23" customFormat="1" x14ac:dyDescent="0.25">
      <c r="D223" s="33"/>
      <c r="F223" s="21"/>
      <c r="G223" s="21"/>
      <c r="H223" s="21"/>
    </row>
    <row r="224" spans="1:9" s="23" customFormat="1" x14ac:dyDescent="0.25">
      <c r="D224" s="33"/>
      <c r="F224" s="21"/>
      <c r="G224" s="21"/>
      <c r="H224" s="21"/>
    </row>
    <row r="225" spans="4:8" s="23" customFormat="1" x14ac:dyDescent="0.25">
      <c r="D225" s="33"/>
      <c r="F225" s="21"/>
      <c r="G225" s="21"/>
      <c r="H225" s="21"/>
    </row>
    <row r="226" spans="4:8" s="23" customFormat="1" x14ac:dyDescent="0.25">
      <c r="D226" s="33"/>
      <c r="F226" s="21"/>
      <c r="G226" s="21"/>
      <c r="H226" s="21"/>
    </row>
    <row r="227" spans="4:8" s="23" customFormat="1" x14ac:dyDescent="0.25">
      <c r="D227" s="33"/>
      <c r="F227" s="21"/>
      <c r="G227" s="21"/>
      <c r="H227" s="21"/>
    </row>
    <row r="228" spans="4:8" s="23" customFormat="1" x14ac:dyDescent="0.25">
      <c r="D228" s="33"/>
      <c r="F228" s="21"/>
      <c r="G228" s="21"/>
      <c r="H228" s="21"/>
    </row>
    <row r="229" spans="4:8" s="23" customFormat="1" x14ac:dyDescent="0.25">
      <c r="D229" s="33"/>
      <c r="F229" s="21"/>
      <c r="G229" s="21"/>
      <c r="H229" s="21"/>
    </row>
    <row r="230" spans="4:8" s="23" customFormat="1" x14ac:dyDescent="0.25">
      <c r="D230" s="33"/>
      <c r="F230" s="21"/>
      <c r="G230" s="21"/>
      <c r="H230" s="21"/>
    </row>
    <row r="231" spans="4:8" s="23" customFormat="1" x14ac:dyDescent="0.25">
      <c r="D231" s="33"/>
      <c r="F231" s="21"/>
      <c r="G231" s="21"/>
      <c r="H231" s="21"/>
    </row>
    <row r="232" spans="4:8" s="23" customFormat="1" x14ac:dyDescent="0.25">
      <c r="D232" s="33"/>
      <c r="F232" s="21"/>
      <c r="G232" s="21"/>
      <c r="H232" s="21"/>
    </row>
    <row r="233" spans="4:8" s="23" customFormat="1" x14ac:dyDescent="0.25">
      <c r="D233" s="33"/>
      <c r="F233" s="21"/>
      <c r="G233" s="21"/>
      <c r="H233" s="21"/>
    </row>
    <row r="234" spans="4:8" s="23" customFormat="1" x14ac:dyDescent="0.25">
      <c r="D234" s="33"/>
      <c r="F234" s="21"/>
      <c r="G234" s="21"/>
      <c r="H234" s="21"/>
    </row>
    <row r="235" spans="4:8" s="23" customFormat="1" x14ac:dyDescent="0.25">
      <c r="D235" s="33"/>
      <c r="F235" s="21"/>
      <c r="G235" s="21"/>
      <c r="H235" s="21"/>
    </row>
    <row r="236" spans="4:8" s="23" customFormat="1" x14ac:dyDescent="0.25">
      <c r="D236" s="33"/>
      <c r="F236" s="21"/>
      <c r="G236" s="21"/>
      <c r="H236" s="21"/>
    </row>
    <row r="237" spans="4:8" s="23" customFormat="1" x14ac:dyDescent="0.25">
      <c r="D237" s="33"/>
      <c r="F237" s="21"/>
      <c r="G237" s="21"/>
      <c r="H237" s="21"/>
    </row>
    <row r="238" spans="4:8" s="23" customFormat="1" x14ac:dyDescent="0.25">
      <c r="D238" s="33"/>
      <c r="F238" s="21"/>
      <c r="G238" s="21"/>
      <c r="H238" s="21"/>
    </row>
    <row r="239" spans="4:8" s="23" customFormat="1" x14ac:dyDescent="0.25">
      <c r="D239" s="33"/>
      <c r="F239" s="21"/>
      <c r="G239" s="21"/>
      <c r="H239" s="21"/>
    </row>
    <row r="240" spans="4:8" s="23" customFormat="1" x14ac:dyDescent="0.25">
      <c r="D240" s="33"/>
      <c r="F240" s="21"/>
      <c r="G240" s="21"/>
      <c r="H240" s="21"/>
    </row>
    <row r="241" spans="1:8" s="23" customFormat="1" x14ac:dyDescent="0.25">
      <c r="D241" s="33"/>
      <c r="F241" s="21"/>
      <c r="G241" s="21"/>
      <c r="H241" s="21"/>
    </row>
    <row r="242" spans="1:8" s="23" customFormat="1" x14ac:dyDescent="0.25">
      <c r="D242" s="33"/>
      <c r="F242" s="21"/>
      <c r="G242" s="21"/>
      <c r="H242" s="21"/>
    </row>
    <row r="243" spans="1:8" s="23" customFormat="1" x14ac:dyDescent="0.25">
      <c r="D243" s="33"/>
      <c r="F243" s="21"/>
      <c r="G243" s="21"/>
      <c r="H243" s="21"/>
    </row>
    <row r="244" spans="1:8" s="23" customFormat="1" x14ac:dyDescent="0.25">
      <c r="D244" s="33"/>
      <c r="F244" s="21"/>
      <c r="G244" s="21"/>
      <c r="H244" s="21"/>
    </row>
    <row r="245" spans="1:8" s="23" customFormat="1" x14ac:dyDescent="0.25">
      <c r="D245" s="33"/>
      <c r="F245" s="21"/>
      <c r="G245" s="21"/>
      <c r="H245" s="21"/>
    </row>
    <row r="246" spans="1:8" s="23" customFormat="1" x14ac:dyDescent="0.25">
      <c r="D246" s="33"/>
      <c r="F246" s="21"/>
      <c r="G246" s="21"/>
      <c r="H246" s="21"/>
    </row>
    <row r="247" spans="1:8" s="23" customFormat="1" x14ac:dyDescent="0.25">
      <c r="D247" s="33"/>
      <c r="F247" s="21"/>
      <c r="G247" s="21"/>
      <c r="H247" s="21"/>
    </row>
    <row r="248" spans="1:8" s="23" customFormat="1" x14ac:dyDescent="0.25">
      <c r="D248" s="33"/>
      <c r="F248" s="21"/>
      <c r="G248" s="21"/>
      <c r="H248" s="21"/>
    </row>
    <row r="249" spans="1:8" s="23" customFormat="1" x14ac:dyDescent="0.25">
      <c r="D249" s="33"/>
      <c r="F249" s="21"/>
      <c r="G249" s="21"/>
      <c r="H249" s="21"/>
    </row>
    <row r="250" spans="1:8" s="23" customFormat="1" x14ac:dyDescent="0.25">
      <c r="D250" s="33"/>
      <c r="F250" s="21"/>
      <c r="G250" s="21"/>
      <c r="H250" s="21"/>
    </row>
    <row r="251" spans="1:8" s="23" customFormat="1" x14ac:dyDescent="0.25">
      <c r="D251" s="33"/>
      <c r="F251" s="21"/>
      <c r="G251" s="21"/>
      <c r="H251" s="21"/>
    </row>
    <row r="252" spans="1:8" s="23" customFormat="1" x14ac:dyDescent="0.25">
      <c r="D252" s="33"/>
      <c r="F252" s="21"/>
      <c r="G252" s="21"/>
      <c r="H252" s="21"/>
    </row>
    <row r="253" spans="1:8" s="23" customFormat="1" x14ac:dyDescent="0.25">
      <c r="D253" s="33"/>
      <c r="F253" s="21"/>
      <c r="G253" s="21"/>
      <c r="H253" s="21"/>
    </row>
    <row r="254" spans="1:8" s="9" customFormat="1" x14ac:dyDescent="0.25">
      <c r="A254" s="8"/>
      <c r="D254" s="10"/>
      <c r="F254" s="11"/>
      <c r="G254" s="11"/>
      <c r="H254" s="11"/>
    </row>
  </sheetData>
  <mergeCells count="181">
    <mergeCell ref="B16:C16"/>
    <mergeCell ref="D16:H16"/>
    <mergeCell ref="D17:H17"/>
    <mergeCell ref="A18:H18"/>
    <mergeCell ref="A19:H19"/>
    <mergeCell ref="D157:H157"/>
    <mergeCell ref="A158:H158"/>
    <mergeCell ref="A159:H159"/>
    <mergeCell ref="A164:H164"/>
    <mergeCell ref="A145:H145"/>
    <mergeCell ref="B147:C147"/>
    <mergeCell ref="D147:H147"/>
    <mergeCell ref="D148:H148"/>
    <mergeCell ref="A149:H149"/>
    <mergeCell ref="A150:H150"/>
    <mergeCell ref="A139:H139"/>
    <mergeCell ref="A140:H140"/>
    <mergeCell ref="B142:C142"/>
    <mergeCell ref="D142:H142"/>
    <mergeCell ref="D143:H143"/>
    <mergeCell ref="A144:H144"/>
    <mergeCell ref="D134:H134"/>
    <mergeCell ref="A135:H135"/>
    <mergeCell ref="A136:H136"/>
    <mergeCell ref="A165:H165"/>
    <mergeCell ref="A166:H166"/>
    <mergeCell ref="B151:C151"/>
    <mergeCell ref="D151:H151"/>
    <mergeCell ref="D152:H152"/>
    <mergeCell ref="A153:H153"/>
    <mergeCell ref="A154:H154"/>
    <mergeCell ref="B156:C156"/>
    <mergeCell ref="D156:H156"/>
    <mergeCell ref="B137:C137"/>
    <mergeCell ref="D137:H137"/>
    <mergeCell ref="D138:H138"/>
    <mergeCell ref="B129:C129"/>
    <mergeCell ref="D129:H129"/>
    <mergeCell ref="D130:H130"/>
    <mergeCell ref="A131:H131"/>
    <mergeCell ref="A132:H132"/>
    <mergeCell ref="B133:C133"/>
    <mergeCell ref="D133:H133"/>
    <mergeCell ref="A124:H124"/>
    <mergeCell ref="B125:C125"/>
    <mergeCell ref="D125:H125"/>
    <mergeCell ref="D126:H126"/>
    <mergeCell ref="A127:H127"/>
    <mergeCell ref="A128:H128"/>
    <mergeCell ref="A119:H119"/>
    <mergeCell ref="A120:H120"/>
    <mergeCell ref="B121:C121"/>
    <mergeCell ref="D121:H121"/>
    <mergeCell ref="D122:H122"/>
    <mergeCell ref="A123:H123"/>
    <mergeCell ref="D114:H114"/>
    <mergeCell ref="A115:H115"/>
    <mergeCell ref="A116:H116"/>
    <mergeCell ref="B117:C117"/>
    <mergeCell ref="D117:H117"/>
    <mergeCell ref="D118:H118"/>
    <mergeCell ref="B109:C109"/>
    <mergeCell ref="D109:H109"/>
    <mergeCell ref="D110:H110"/>
    <mergeCell ref="A111:H111"/>
    <mergeCell ref="A112:H112"/>
    <mergeCell ref="B113:C113"/>
    <mergeCell ref="D113:H113"/>
    <mergeCell ref="A103:H103"/>
    <mergeCell ref="B105:C105"/>
    <mergeCell ref="D105:H105"/>
    <mergeCell ref="D106:H106"/>
    <mergeCell ref="A107:H107"/>
    <mergeCell ref="A108:H108"/>
    <mergeCell ref="A98:H98"/>
    <mergeCell ref="A99:H99"/>
    <mergeCell ref="B100:C100"/>
    <mergeCell ref="D100:H100"/>
    <mergeCell ref="D101:H101"/>
    <mergeCell ref="A102:H102"/>
    <mergeCell ref="D93:H93"/>
    <mergeCell ref="A94:H94"/>
    <mergeCell ref="A95:H95"/>
    <mergeCell ref="B96:C96"/>
    <mergeCell ref="D96:H96"/>
    <mergeCell ref="D97:H97"/>
    <mergeCell ref="B88:C88"/>
    <mergeCell ref="D88:H88"/>
    <mergeCell ref="D89:H89"/>
    <mergeCell ref="A90:H90"/>
    <mergeCell ref="A91:H91"/>
    <mergeCell ref="B92:C92"/>
    <mergeCell ref="D92:H92"/>
    <mergeCell ref="A81:H81"/>
    <mergeCell ref="B83:C83"/>
    <mergeCell ref="D83:H83"/>
    <mergeCell ref="D84:H84"/>
    <mergeCell ref="A85:H85"/>
    <mergeCell ref="A86:H86"/>
    <mergeCell ref="A76:H76"/>
    <mergeCell ref="A77:H77"/>
    <mergeCell ref="B78:C78"/>
    <mergeCell ref="D78:H78"/>
    <mergeCell ref="D79:H79"/>
    <mergeCell ref="A80:H80"/>
    <mergeCell ref="D71:H71"/>
    <mergeCell ref="A72:H72"/>
    <mergeCell ref="A73:H73"/>
    <mergeCell ref="B74:C74"/>
    <mergeCell ref="D74:H74"/>
    <mergeCell ref="D75:H75"/>
    <mergeCell ref="B65:C65"/>
    <mergeCell ref="D65:H65"/>
    <mergeCell ref="D66:H66"/>
    <mergeCell ref="A67:H67"/>
    <mergeCell ref="A68:H68"/>
    <mergeCell ref="B70:C70"/>
    <mergeCell ref="D70:H70"/>
    <mergeCell ref="A60:H60"/>
    <mergeCell ref="B61:C61"/>
    <mergeCell ref="D61:H61"/>
    <mergeCell ref="D62:H62"/>
    <mergeCell ref="A63:H63"/>
    <mergeCell ref="A64:H64"/>
    <mergeCell ref="A55:H55"/>
    <mergeCell ref="A56:H56"/>
    <mergeCell ref="B57:C57"/>
    <mergeCell ref="D57:H57"/>
    <mergeCell ref="D58:H58"/>
    <mergeCell ref="A59:H59"/>
    <mergeCell ref="D49:H49"/>
    <mergeCell ref="A50:H50"/>
    <mergeCell ref="A51:H51"/>
    <mergeCell ref="B53:C53"/>
    <mergeCell ref="D53:H53"/>
    <mergeCell ref="D54:H54"/>
    <mergeCell ref="B44:C44"/>
    <mergeCell ref="D44:H44"/>
    <mergeCell ref="D45:H45"/>
    <mergeCell ref="A46:H46"/>
    <mergeCell ref="A47:H47"/>
    <mergeCell ref="B48:C48"/>
    <mergeCell ref="D48:H48"/>
    <mergeCell ref="A37:H37"/>
    <mergeCell ref="B38:C38"/>
    <mergeCell ref="D38:H38"/>
    <mergeCell ref="D39:H39"/>
    <mergeCell ref="A40:H40"/>
    <mergeCell ref="A41:H41"/>
    <mergeCell ref="A31:H31"/>
    <mergeCell ref="A32:H32"/>
    <mergeCell ref="B34:C34"/>
    <mergeCell ref="D34:H34"/>
    <mergeCell ref="D35:H35"/>
    <mergeCell ref="A36:H36"/>
    <mergeCell ref="D26:H26"/>
    <mergeCell ref="A27:H27"/>
    <mergeCell ref="A28:H28"/>
    <mergeCell ref="B29:C29"/>
    <mergeCell ref="D29:H29"/>
    <mergeCell ref="D30:H30"/>
    <mergeCell ref="B20:C20"/>
    <mergeCell ref="D20:H20"/>
    <mergeCell ref="D21:H21"/>
    <mergeCell ref="A22:H22"/>
    <mergeCell ref="A23:H23"/>
    <mergeCell ref="B25:C25"/>
    <mergeCell ref="D25:H25"/>
    <mergeCell ref="A9:H9"/>
    <mergeCell ref="B12:C12"/>
    <mergeCell ref="D12:H12"/>
    <mergeCell ref="D13:H13"/>
    <mergeCell ref="A14:H14"/>
    <mergeCell ref="A15:H15"/>
    <mergeCell ref="C1:H2"/>
    <mergeCell ref="A2:B8"/>
    <mergeCell ref="D4:F4"/>
    <mergeCell ref="D5:F5"/>
    <mergeCell ref="C6:E6"/>
    <mergeCell ref="F6:H6"/>
    <mergeCell ref="F7:H7"/>
  </mergeCells>
  <pageMargins left="0.51181102362204722" right="0.51181102362204722" top="0.98425196850393704" bottom="1.1811023622047245" header="0.31496062992125984" footer="0.31496062992125984"/>
  <pageSetup paperSize="9" scale="79" fitToHeight="0" orientation="portrait" r:id="rId1"/>
  <headerFooter>
    <oddFooter>&amp;L&amp;"-,Negrito"&amp;9Data: 26/01/2018&amp;C&amp;"-,Negrito"&amp;9ILUMINAÇÃO DECORATIVA / FORRO DE MADEIRA / PINTURA NO PORTAL DA CIDADE&amp;R&amp;"-,Negrito"&amp;9Fls. &amp;P /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4"/>
  <sheetViews>
    <sheetView topLeftCell="A29" zoomScaleNormal="100" workbookViewId="0"/>
  </sheetViews>
  <sheetFormatPr defaultColWidth="8.85546875" defaultRowHeight="12" x14ac:dyDescent="0.25"/>
  <cols>
    <col min="1" max="1" width="5" style="1" customWidth="1"/>
    <col min="2" max="2" width="12.140625" style="1" customWidth="1"/>
    <col min="3" max="3" width="13.85546875" style="1" customWidth="1"/>
    <col min="4" max="4" width="54.42578125" style="2" customWidth="1"/>
    <col min="5" max="5" width="7.7109375" style="1" customWidth="1"/>
    <col min="6" max="8" width="7.7109375" style="3" customWidth="1"/>
    <col min="9" max="16384" width="8.85546875" style="1"/>
  </cols>
  <sheetData>
    <row r="1" spans="1:9" s="19" customFormat="1" x14ac:dyDescent="0.25">
      <c r="A1" s="77"/>
      <c r="B1" s="77"/>
      <c r="C1" s="243" t="s">
        <v>56</v>
      </c>
      <c r="D1" s="243"/>
      <c r="E1" s="243"/>
      <c r="F1" s="243"/>
      <c r="G1" s="243"/>
      <c r="H1" s="243"/>
    </row>
    <row r="2" spans="1:9" s="4" customFormat="1" x14ac:dyDescent="0.25">
      <c r="A2" s="228" t="s">
        <v>4</v>
      </c>
      <c r="B2" s="228"/>
      <c r="C2" s="243"/>
      <c r="D2" s="243"/>
      <c r="E2" s="243"/>
      <c r="F2" s="243"/>
      <c r="G2" s="243"/>
      <c r="H2" s="243"/>
    </row>
    <row r="3" spans="1:9" s="28" customFormat="1" ht="11.25" x14ac:dyDescent="0.2">
      <c r="A3" s="228"/>
      <c r="B3" s="228"/>
      <c r="C3" s="32" t="s">
        <v>53</v>
      </c>
      <c r="D3" s="32"/>
      <c r="E3" s="32"/>
      <c r="F3" s="32"/>
      <c r="G3" s="32"/>
      <c r="H3" s="32"/>
    </row>
    <row r="4" spans="1:9" s="4" customFormat="1" ht="34.5" customHeight="1" x14ac:dyDescent="0.25">
      <c r="A4" s="228"/>
      <c r="B4" s="228"/>
      <c r="C4" s="77"/>
      <c r="D4" s="242" t="str">
        <f>ORÇAMENTO!D4</f>
        <v>ILUMINAÇÃO DECORATIVA / FORRO DE MADEIRA / PINTURA NO PORTAL DA CIDADE</v>
      </c>
      <c r="E4" s="242"/>
      <c r="F4" s="242"/>
      <c r="G4" s="20"/>
      <c r="H4" s="20"/>
    </row>
    <row r="5" spans="1:9" s="4" customFormat="1" ht="12.75" x14ac:dyDescent="0.2">
      <c r="A5" s="228"/>
      <c r="B5" s="228"/>
      <c r="C5" s="77"/>
      <c r="D5" s="241"/>
      <c r="E5" s="241"/>
      <c r="F5" s="241"/>
      <c r="G5" s="20"/>
      <c r="H5" s="20"/>
    </row>
    <row r="6" spans="1:9" s="28" customFormat="1" ht="10.15" customHeight="1" x14ac:dyDescent="0.25">
      <c r="A6" s="228"/>
      <c r="B6" s="228"/>
      <c r="C6" s="249" t="s">
        <v>86</v>
      </c>
      <c r="D6" s="249"/>
      <c r="E6" s="249"/>
      <c r="F6" s="246" t="s">
        <v>20</v>
      </c>
      <c r="G6" s="246"/>
      <c r="H6" s="246"/>
    </row>
    <row r="7" spans="1:9" s="30" customFormat="1" ht="12.75" x14ac:dyDescent="0.2">
      <c r="A7" s="228"/>
      <c r="B7" s="228"/>
      <c r="C7" s="29"/>
      <c r="D7" s="49"/>
      <c r="E7" s="31"/>
      <c r="F7" s="247">
        <f>ORÇAMENTO!F8</f>
        <v>43126</v>
      </c>
      <c r="G7" s="247"/>
      <c r="H7" s="247"/>
    </row>
    <row r="8" spans="1:9" s="18" customFormat="1" ht="27" customHeight="1" x14ac:dyDescent="0.25">
      <c r="A8" s="228"/>
      <c r="B8" s="228"/>
      <c r="C8" s="77"/>
      <c r="D8" s="24"/>
      <c r="E8" s="24"/>
      <c r="F8" s="34"/>
      <c r="G8" s="35"/>
      <c r="H8" s="36"/>
    </row>
    <row r="9" spans="1:9" s="18" customFormat="1" ht="12" customHeight="1" x14ac:dyDescent="0.25">
      <c r="A9" s="228" t="s">
        <v>7</v>
      </c>
      <c r="B9" s="228"/>
      <c r="C9" s="228"/>
      <c r="D9" s="228"/>
      <c r="E9" s="228"/>
      <c r="F9" s="228"/>
      <c r="G9" s="228"/>
      <c r="H9" s="228"/>
    </row>
    <row r="10" spans="1:9" s="18" customFormat="1" ht="15.75" customHeight="1" thickBot="1" x14ac:dyDescent="0.3">
      <c r="A10" s="77"/>
      <c r="B10" s="77"/>
      <c r="C10" s="77"/>
      <c r="D10" s="77"/>
      <c r="E10" s="77"/>
      <c r="F10" s="13"/>
      <c r="G10" s="13"/>
      <c r="H10" s="13"/>
    </row>
    <row r="11" spans="1:9" s="12" customFormat="1" ht="29.45" customHeight="1" thickBot="1" x14ac:dyDescent="0.3">
      <c r="A11" s="41">
        <v>1</v>
      </c>
      <c r="B11" s="42"/>
      <c r="C11" s="42"/>
      <c r="D11" s="43" t="str">
        <f>ORÇAMENTO!D15</f>
        <v>SERVIÇOS PRELIMINARES</v>
      </c>
      <c r="E11" s="42"/>
      <c r="F11" s="212"/>
      <c r="G11" s="212"/>
      <c r="H11" s="213"/>
      <c r="I11" s="15"/>
    </row>
    <row r="12" spans="1:9" s="51" customFormat="1" ht="12" customHeight="1" x14ac:dyDescent="0.25">
      <c r="A12" s="218" t="s">
        <v>50</v>
      </c>
      <c r="B12" s="250" t="s">
        <v>51</v>
      </c>
      <c r="C12" s="250"/>
      <c r="D12" s="250" t="s">
        <v>52</v>
      </c>
      <c r="E12" s="250"/>
      <c r="F12" s="250"/>
      <c r="G12" s="250"/>
      <c r="H12" s="251"/>
      <c r="I12" s="50"/>
    </row>
    <row r="13" spans="1:9" s="23" customFormat="1" x14ac:dyDescent="0.25">
      <c r="A13" s="219" t="s">
        <v>5</v>
      </c>
      <c r="B13" s="147" t="s">
        <v>25</v>
      </c>
      <c r="C13" s="147" t="str">
        <f>ORÇAMENTO!C16</f>
        <v>04.22.110</v>
      </c>
      <c r="D13" s="252" t="str">
        <f>ORÇAMENTO!D16</f>
        <v>REMOÇÃO DE TUBULAÇÃO ELÉTRICA APARENTE, DIÂMETRO ATÉ 50MM</v>
      </c>
      <c r="E13" s="252"/>
      <c r="F13" s="252"/>
      <c r="G13" s="252"/>
      <c r="H13" s="253"/>
      <c r="I13" s="22"/>
    </row>
    <row r="14" spans="1:9" s="54" customFormat="1" ht="12" customHeight="1" x14ac:dyDescent="0.25">
      <c r="A14" s="254" t="s">
        <v>87</v>
      </c>
      <c r="B14" s="255"/>
      <c r="C14" s="255"/>
      <c r="D14" s="255"/>
      <c r="E14" s="255"/>
      <c r="F14" s="255"/>
      <c r="G14" s="255"/>
      <c r="H14" s="256"/>
      <c r="I14" s="78"/>
    </row>
    <row r="15" spans="1:9" s="52" customFormat="1" ht="21.95" customHeight="1" thickBot="1" x14ac:dyDescent="0.3">
      <c r="A15" s="257" t="s">
        <v>283</v>
      </c>
      <c r="B15" s="258"/>
      <c r="C15" s="258"/>
      <c r="D15" s="258"/>
      <c r="E15" s="258"/>
      <c r="F15" s="258"/>
      <c r="G15" s="258"/>
      <c r="H15" s="259"/>
      <c r="I15" s="53"/>
    </row>
    <row r="16" spans="1:9" s="51" customFormat="1" ht="12" customHeight="1" x14ac:dyDescent="0.25">
      <c r="A16" s="218" t="s">
        <v>50</v>
      </c>
      <c r="B16" s="250" t="s">
        <v>51</v>
      </c>
      <c r="C16" s="250"/>
      <c r="D16" s="250" t="s">
        <v>52</v>
      </c>
      <c r="E16" s="250"/>
      <c r="F16" s="250"/>
      <c r="G16" s="250"/>
      <c r="H16" s="251"/>
      <c r="I16" s="50"/>
    </row>
    <row r="17" spans="1:9" s="23" customFormat="1" x14ac:dyDescent="0.25">
      <c r="A17" s="219" t="s">
        <v>12</v>
      </c>
      <c r="B17" s="147" t="s">
        <v>25</v>
      </c>
      <c r="C17" s="147" t="str">
        <f>ORÇAMENTO!C17</f>
        <v>04.18.370</v>
      </c>
      <c r="D17" s="252" t="str">
        <f>ORÇAMENTO!D17</f>
        <v>REMOÇÃO DE CONDUTOR EXTERNO APARENTE, DIÂMETRO ATÉ DE 6,5MM</v>
      </c>
      <c r="E17" s="252"/>
      <c r="F17" s="252"/>
      <c r="G17" s="252"/>
      <c r="H17" s="253"/>
      <c r="I17" s="22"/>
    </row>
    <row r="18" spans="1:9" s="54" customFormat="1" ht="12" customHeight="1" x14ac:dyDescent="0.25">
      <c r="A18" s="254" t="s">
        <v>87</v>
      </c>
      <c r="B18" s="255"/>
      <c r="C18" s="255"/>
      <c r="D18" s="255"/>
      <c r="E18" s="255"/>
      <c r="F18" s="255"/>
      <c r="G18" s="255"/>
      <c r="H18" s="256"/>
      <c r="I18" s="78"/>
    </row>
    <row r="19" spans="1:9" s="52" customFormat="1" ht="21.95" customHeight="1" thickBot="1" x14ac:dyDescent="0.3">
      <c r="A19" s="257" t="s">
        <v>284</v>
      </c>
      <c r="B19" s="258"/>
      <c r="C19" s="258"/>
      <c r="D19" s="258"/>
      <c r="E19" s="258"/>
      <c r="F19" s="258"/>
      <c r="G19" s="258"/>
      <c r="H19" s="259"/>
      <c r="I19" s="53"/>
    </row>
    <row r="20" spans="1:9" s="51" customFormat="1" ht="12" customHeight="1" x14ac:dyDescent="0.25">
      <c r="A20" s="218" t="s">
        <v>50</v>
      </c>
      <c r="B20" s="250" t="s">
        <v>51</v>
      </c>
      <c r="C20" s="250"/>
      <c r="D20" s="250" t="s">
        <v>52</v>
      </c>
      <c r="E20" s="250"/>
      <c r="F20" s="250"/>
      <c r="G20" s="250"/>
      <c r="H20" s="251"/>
      <c r="I20" s="50"/>
    </row>
    <row r="21" spans="1:9" s="23" customFormat="1" x14ac:dyDescent="0.25">
      <c r="A21" s="219" t="s">
        <v>278</v>
      </c>
      <c r="B21" s="147" t="s">
        <v>25</v>
      </c>
      <c r="C21" s="147" t="str">
        <f>ORÇAMENTO!C18</f>
        <v>02.05.210</v>
      </c>
      <c r="D21" s="252" t="str">
        <f>ORÇAMENTO!D18</f>
        <v>ANDAIME TUBULAR FACHADEIRO, PISO METÁLICO E SAPATAS AJUSTÁVEIS</v>
      </c>
      <c r="E21" s="252"/>
      <c r="F21" s="252"/>
      <c r="G21" s="252"/>
      <c r="H21" s="253"/>
      <c r="I21" s="22"/>
    </row>
    <row r="22" spans="1:9" s="54" customFormat="1" ht="12" customHeight="1" x14ac:dyDescent="0.25">
      <c r="A22" s="254" t="s">
        <v>87</v>
      </c>
      <c r="B22" s="255"/>
      <c r="C22" s="255"/>
      <c r="D22" s="255"/>
      <c r="E22" s="255"/>
      <c r="F22" s="255"/>
      <c r="G22" s="255"/>
      <c r="H22" s="256"/>
      <c r="I22" s="78"/>
    </row>
    <row r="23" spans="1:9" s="52" customFormat="1" ht="21.95" customHeight="1" thickBot="1" x14ac:dyDescent="0.3">
      <c r="A23" s="257" t="s">
        <v>209</v>
      </c>
      <c r="B23" s="258"/>
      <c r="C23" s="258"/>
      <c r="D23" s="258"/>
      <c r="E23" s="258"/>
      <c r="F23" s="258"/>
      <c r="G23" s="258"/>
      <c r="H23" s="259"/>
      <c r="I23" s="53"/>
    </row>
    <row r="24" spans="1:9" s="12" customFormat="1" ht="29.45" customHeight="1" thickBot="1" x14ac:dyDescent="0.3">
      <c r="A24" s="41">
        <v>2</v>
      </c>
      <c r="B24" s="42"/>
      <c r="C24" s="42"/>
      <c r="D24" s="43" t="str">
        <f>ORÇAMENTO!D20</f>
        <v>TRANSPORTE E MOVIMENTO DE MATERIAIS, DENTRO E FORA DE OBRA</v>
      </c>
      <c r="E24" s="42"/>
      <c r="F24" s="212"/>
      <c r="G24" s="212"/>
      <c r="H24" s="213"/>
      <c r="I24" s="15"/>
    </row>
    <row r="25" spans="1:9" s="51" customFormat="1" ht="12" hidden="1" customHeight="1" x14ac:dyDescent="0.25">
      <c r="A25" s="218" t="s">
        <v>50</v>
      </c>
      <c r="B25" s="250" t="s">
        <v>51</v>
      </c>
      <c r="C25" s="250"/>
      <c r="D25" s="250" t="s">
        <v>52</v>
      </c>
      <c r="E25" s="250"/>
      <c r="F25" s="250"/>
      <c r="G25" s="250"/>
      <c r="H25" s="251"/>
      <c r="I25" s="50"/>
    </row>
    <row r="26" spans="1:9" s="23" customFormat="1" hidden="1" x14ac:dyDescent="0.25">
      <c r="A26" s="219" t="s">
        <v>37</v>
      </c>
      <c r="B26" s="147" t="s">
        <v>25</v>
      </c>
      <c r="C26" s="147" t="e">
        <f>ORÇAMENTO!#REF!</f>
        <v>#REF!</v>
      </c>
      <c r="D26" s="252" t="e">
        <f>ORÇAMENTO!#REF!</f>
        <v>#REF!</v>
      </c>
      <c r="E26" s="252"/>
      <c r="F26" s="252"/>
      <c r="G26" s="252"/>
      <c r="H26" s="253"/>
      <c r="I26" s="22"/>
    </row>
    <row r="27" spans="1:9" s="54" customFormat="1" ht="12" hidden="1" customHeight="1" x14ac:dyDescent="0.25">
      <c r="A27" s="254" t="s">
        <v>87</v>
      </c>
      <c r="B27" s="255"/>
      <c r="C27" s="255"/>
      <c r="D27" s="255"/>
      <c r="E27" s="255"/>
      <c r="F27" s="255"/>
      <c r="G27" s="255"/>
      <c r="H27" s="256"/>
      <c r="I27" s="78"/>
    </row>
    <row r="28" spans="1:9" s="52" customFormat="1" ht="21.95" hidden="1" customHeight="1" thickBot="1" x14ac:dyDescent="0.3">
      <c r="A28" s="257" t="s">
        <v>210</v>
      </c>
      <c r="B28" s="258"/>
      <c r="C28" s="258"/>
      <c r="D28" s="258"/>
      <c r="E28" s="258"/>
      <c r="F28" s="258"/>
      <c r="G28" s="258"/>
      <c r="H28" s="259"/>
      <c r="I28" s="53"/>
    </row>
    <row r="29" spans="1:9" s="51" customFormat="1" ht="12" customHeight="1" x14ac:dyDescent="0.25">
      <c r="A29" s="218" t="s">
        <v>50</v>
      </c>
      <c r="B29" s="250" t="s">
        <v>51</v>
      </c>
      <c r="C29" s="250"/>
      <c r="D29" s="250" t="s">
        <v>52</v>
      </c>
      <c r="E29" s="250"/>
      <c r="F29" s="250"/>
      <c r="G29" s="250"/>
      <c r="H29" s="251"/>
      <c r="I29" s="50"/>
    </row>
    <row r="30" spans="1:9" s="23" customFormat="1" x14ac:dyDescent="0.25">
      <c r="A30" s="219" t="s">
        <v>37</v>
      </c>
      <c r="B30" s="147" t="s">
        <v>25</v>
      </c>
      <c r="C30" s="147" t="str">
        <f>ORÇAMENTO!C21</f>
        <v>05.07.040</v>
      </c>
      <c r="D30" s="252" t="str">
        <f>ORÇAMENTO!D21</f>
        <v>REMOÇÃO DE ENTULHO SEPARADO DE OBRA EM CAÇAMBA METÁLICA</v>
      </c>
      <c r="E30" s="252"/>
      <c r="F30" s="252"/>
      <c r="G30" s="252"/>
      <c r="H30" s="253"/>
      <c r="I30" s="22"/>
    </row>
    <row r="31" spans="1:9" s="54" customFormat="1" ht="12" customHeight="1" x14ac:dyDescent="0.25">
      <c r="A31" s="254" t="s">
        <v>87</v>
      </c>
      <c r="B31" s="255"/>
      <c r="C31" s="255"/>
      <c r="D31" s="255"/>
      <c r="E31" s="255"/>
      <c r="F31" s="255"/>
      <c r="G31" s="255"/>
      <c r="H31" s="256"/>
      <c r="I31" s="78"/>
    </row>
    <row r="32" spans="1:9" s="52" customFormat="1" ht="21.95" customHeight="1" thickBot="1" x14ac:dyDescent="0.3">
      <c r="A32" s="257" t="s">
        <v>211</v>
      </c>
      <c r="B32" s="258"/>
      <c r="C32" s="258"/>
      <c r="D32" s="258"/>
      <c r="E32" s="258"/>
      <c r="F32" s="258"/>
      <c r="G32" s="258"/>
      <c r="H32" s="259"/>
      <c r="I32" s="53"/>
    </row>
    <row r="33" spans="1:9" s="12" customFormat="1" ht="29.45" customHeight="1" thickBot="1" x14ac:dyDescent="0.3">
      <c r="A33" s="41">
        <v>3</v>
      </c>
      <c r="B33" s="42"/>
      <c r="C33" s="42"/>
      <c r="D33" s="43" t="str">
        <f>ORÇAMENTO!D23</f>
        <v>FORRO E ARREMATE EM MADEIRA</v>
      </c>
      <c r="E33" s="42"/>
      <c r="F33" s="212"/>
      <c r="G33" s="212"/>
      <c r="H33" s="213"/>
      <c r="I33" s="15"/>
    </row>
    <row r="34" spans="1:9" s="51" customFormat="1" ht="12" customHeight="1" x14ac:dyDescent="0.25">
      <c r="A34" s="218" t="s">
        <v>50</v>
      </c>
      <c r="B34" s="250" t="s">
        <v>51</v>
      </c>
      <c r="C34" s="250"/>
      <c r="D34" s="250" t="s">
        <v>52</v>
      </c>
      <c r="E34" s="250"/>
      <c r="F34" s="250"/>
      <c r="G34" s="250"/>
      <c r="H34" s="251"/>
      <c r="I34" s="50"/>
    </row>
    <row r="35" spans="1:9" s="23" customFormat="1" x14ac:dyDescent="0.25">
      <c r="A35" s="219" t="s">
        <v>38</v>
      </c>
      <c r="B35" s="147" t="s">
        <v>25</v>
      </c>
      <c r="C35" s="147" t="str">
        <f>ORÇAMENTO!C24</f>
        <v>22.01.020</v>
      </c>
      <c r="D35" s="252" t="str">
        <f>ORÇAMENTO!D24</f>
        <v>FORRO EM TÁBUAS APARELHADAS MACHO-FÊMEA, PINUS, TARUGADO</v>
      </c>
      <c r="E35" s="252"/>
      <c r="F35" s="252"/>
      <c r="G35" s="252"/>
      <c r="H35" s="253"/>
      <c r="I35" s="22"/>
    </row>
    <row r="36" spans="1:9" s="54" customFormat="1" ht="12" customHeight="1" x14ac:dyDescent="0.25">
      <c r="A36" s="254" t="s">
        <v>87</v>
      </c>
      <c r="B36" s="255"/>
      <c r="C36" s="255"/>
      <c r="D36" s="255"/>
      <c r="E36" s="255"/>
      <c r="F36" s="255"/>
      <c r="G36" s="255"/>
      <c r="H36" s="256"/>
      <c r="I36" s="78"/>
    </row>
    <row r="37" spans="1:9" s="52" customFormat="1" ht="21.95" customHeight="1" thickBot="1" x14ac:dyDescent="0.3">
      <c r="A37" s="257" t="s">
        <v>213</v>
      </c>
      <c r="B37" s="258"/>
      <c r="C37" s="258"/>
      <c r="D37" s="258"/>
      <c r="E37" s="258"/>
      <c r="F37" s="258"/>
      <c r="G37" s="258"/>
      <c r="H37" s="259"/>
      <c r="I37" s="53"/>
    </row>
    <row r="38" spans="1:9" s="51" customFormat="1" ht="12" customHeight="1" x14ac:dyDescent="0.25">
      <c r="A38" s="218" t="s">
        <v>50</v>
      </c>
      <c r="B38" s="250" t="s">
        <v>51</v>
      </c>
      <c r="C38" s="250"/>
      <c r="D38" s="250" t="s">
        <v>52</v>
      </c>
      <c r="E38" s="250"/>
      <c r="F38" s="250"/>
      <c r="G38" s="250"/>
      <c r="H38" s="251"/>
      <c r="I38" s="50"/>
    </row>
    <row r="39" spans="1:9" s="23" customFormat="1" x14ac:dyDescent="0.25">
      <c r="A39" s="219" t="s">
        <v>39</v>
      </c>
      <c r="B39" s="147" t="s">
        <v>25</v>
      </c>
      <c r="C39" s="147" t="str">
        <f>ORÇAMENTO!C25</f>
        <v>20.10.120</v>
      </c>
      <c r="D39" s="252" t="str">
        <f>ORÇAMENTO!D25</f>
        <v>CORDÃO DE MADEIRA</v>
      </c>
      <c r="E39" s="252"/>
      <c r="F39" s="252"/>
      <c r="G39" s="252"/>
      <c r="H39" s="253"/>
      <c r="I39" s="22"/>
    </row>
    <row r="40" spans="1:9" s="54" customFormat="1" ht="12" customHeight="1" x14ac:dyDescent="0.25">
      <c r="A40" s="254" t="s">
        <v>87</v>
      </c>
      <c r="B40" s="255"/>
      <c r="C40" s="255"/>
      <c r="D40" s="255"/>
      <c r="E40" s="255"/>
      <c r="F40" s="255"/>
      <c r="G40" s="255"/>
      <c r="H40" s="256"/>
      <c r="I40" s="78"/>
    </row>
    <row r="41" spans="1:9" s="52" customFormat="1" ht="21.95" customHeight="1" thickBot="1" x14ac:dyDescent="0.3">
      <c r="A41" s="257" t="s">
        <v>214</v>
      </c>
      <c r="B41" s="258"/>
      <c r="C41" s="258"/>
      <c r="D41" s="258"/>
      <c r="E41" s="258"/>
      <c r="F41" s="258"/>
      <c r="G41" s="258"/>
      <c r="H41" s="259"/>
      <c r="I41" s="53"/>
    </row>
    <row r="42" spans="1:9" s="12" customFormat="1" ht="29.45" customHeight="1" thickBot="1" x14ac:dyDescent="0.3">
      <c r="A42" s="41">
        <v>4</v>
      </c>
      <c r="B42" s="42"/>
      <c r="C42" s="42"/>
      <c r="D42" s="43" t="str">
        <f>ORÇAMENTO!D27</f>
        <v>ILUMINAÇÃO DECORATIVA</v>
      </c>
      <c r="E42" s="42"/>
      <c r="F42" s="212"/>
      <c r="G42" s="212"/>
      <c r="H42" s="213"/>
      <c r="I42" s="15"/>
    </row>
    <row r="43" spans="1:9" s="52" customFormat="1" ht="16.5" customHeight="1" thickBot="1" x14ac:dyDescent="0.3">
      <c r="A43" s="220" t="s">
        <v>40</v>
      </c>
      <c r="B43" s="215"/>
      <c r="C43" s="215"/>
      <c r="D43" s="215" t="str">
        <f>ORÇAMENTO!D28</f>
        <v>QUADRO DE DISTRIBUIÇÃO DE LUZ E FORÇA E COMPONENTES</v>
      </c>
      <c r="E43" s="215"/>
      <c r="F43" s="215"/>
      <c r="G43" s="215"/>
      <c r="H43" s="221"/>
      <c r="I43" s="53"/>
    </row>
    <row r="44" spans="1:9" s="51" customFormat="1" ht="12" customHeight="1" x14ac:dyDescent="0.25">
      <c r="A44" s="218" t="s">
        <v>50</v>
      </c>
      <c r="B44" s="250" t="s">
        <v>51</v>
      </c>
      <c r="C44" s="250"/>
      <c r="D44" s="250" t="s">
        <v>52</v>
      </c>
      <c r="E44" s="250"/>
      <c r="F44" s="250"/>
      <c r="G44" s="250"/>
      <c r="H44" s="251"/>
      <c r="I44" s="50"/>
    </row>
    <row r="45" spans="1:9" s="23" customFormat="1" x14ac:dyDescent="0.25">
      <c r="A45" s="219" t="s">
        <v>141</v>
      </c>
      <c r="B45" s="147" t="s">
        <v>25</v>
      </c>
      <c r="C45" s="147" t="str">
        <f>ORÇAMENTO!C29</f>
        <v>37.04.250</v>
      </c>
      <c r="D45" s="252" t="str">
        <f>ORÇAMENTO!D29</f>
        <v>QUADRO DE DISTRIBUIÇÃO UNIVERSAL DE SOBREPOR, ATÉ 16 DISJUNTORES, SEM COMPONENTES</v>
      </c>
      <c r="E45" s="252"/>
      <c r="F45" s="252"/>
      <c r="G45" s="252"/>
      <c r="H45" s="253"/>
      <c r="I45" s="22"/>
    </row>
    <row r="46" spans="1:9" s="54" customFormat="1" ht="12" customHeight="1" x14ac:dyDescent="0.25">
      <c r="A46" s="254" t="s">
        <v>87</v>
      </c>
      <c r="B46" s="255"/>
      <c r="C46" s="255"/>
      <c r="D46" s="255"/>
      <c r="E46" s="255"/>
      <c r="F46" s="255"/>
      <c r="G46" s="255"/>
      <c r="H46" s="256"/>
      <c r="I46" s="78"/>
    </row>
    <row r="47" spans="1:9" s="52" customFormat="1" ht="21.95" customHeight="1" thickBot="1" x14ac:dyDescent="0.3">
      <c r="A47" s="257" t="s">
        <v>212</v>
      </c>
      <c r="B47" s="258"/>
      <c r="C47" s="258"/>
      <c r="D47" s="258"/>
      <c r="E47" s="258"/>
      <c r="F47" s="258"/>
      <c r="G47" s="258"/>
      <c r="H47" s="259"/>
      <c r="I47" s="53"/>
    </row>
    <row r="48" spans="1:9" s="51" customFormat="1" ht="12" customHeight="1" x14ac:dyDescent="0.25">
      <c r="A48" s="218" t="s">
        <v>50</v>
      </c>
      <c r="B48" s="250" t="s">
        <v>51</v>
      </c>
      <c r="C48" s="250"/>
      <c r="D48" s="250" t="s">
        <v>52</v>
      </c>
      <c r="E48" s="250"/>
      <c r="F48" s="250"/>
      <c r="G48" s="250"/>
      <c r="H48" s="251"/>
      <c r="I48" s="50"/>
    </row>
    <row r="49" spans="1:9" s="23" customFormat="1" x14ac:dyDescent="0.25">
      <c r="A49" s="219" t="s">
        <v>142</v>
      </c>
      <c r="B49" s="147" t="s">
        <v>25</v>
      </c>
      <c r="C49" s="184" t="str">
        <f>ORÇAMENTO!C30</f>
        <v>37.10.010</v>
      </c>
      <c r="D49" s="252" t="str">
        <f>ORÇAMENTO!D30</f>
        <v>BARRAMENTO DE COBRE NU</v>
      </c>
      <c r="E49" s="252"/>
      <c r="F49" s="252"/>
      <c r="G49" s="252"/>
      <c r="H49" s="253"/>
      <c r="I49" s="22"/>
    </row>
    <row r="50" spans="1:9" s="54" customFormat="1" ht="12" customHeight="1" x14ac:dyDescent="0.25">
      <c r="A50" s="254" t="s">
        <v>87</v>
      </c>
      <c r="B50" s="255"/>
      <c r="C50" s="255"/>
      <c r="D50" s="255"/>
      <c r="E50" s="255"/>
      <c r="F50" s="255"/>
      <c r="G50" s="255"/>
      <c r="H50" s="256"/>
      <c r="I50" s="78"/>
    </row>
    <row r="51" spans="1:9" s="52" customFormat="1" ht="21" customHeight="1" thickBot="1" x14ac:dyDescent="0.3">
      <c r="A51" s="260" t="s">
        <v>215</v>
      </c>
      <c r="B51" s="261"/>
      <c r="C51" s="261"/>
      <c r="D51" s="261"/>
      <c r="E51" s="261"/>
      <c r="F51" s="261"/>
      <c r="G51" s="261"/>
      <c r="H51" s="262"/>
      <c r="I51" s="53"/>
    </row>
    <row r="52" spans="1:9" s="52" customFormat="1" ht="16.5" customHeight="1" thickBot="1" x14ac:dyDescent="0.3">
      <c r="A52" s="222" t="s">
        <v>41</v>
      </c>
      <c r="B52" s="217"/>
      <c r="C52" s="217"/>
      <c r="D52" s="217" t="str">
        <f>ORÇAMENTO!D31</f>
        <v>DISPOSITIVOS DE PROTEÇÃO E COMANDO</v>
      </c>
      <c r="E52" s="217"/>
      <c r="F52" s="217"/>
      <c r="G52" s="217"/>
      <c r="H52" s="223"/>
      <c r="I52" s="53"/>
    </row>
    <row r="53" spans="1:9" s="51" customFormat="1" ht="12" customHeight="1" x14ac:dyDescent="0.25">
      <c r="A53" s="218" t="s">
        <v>50</v>
      </c>
      <c r="B53" s="250" t="s">
        <v>51</v>
      </c>
      <c r="C53" s="250"/>
      <c r="D53" s="250" t="s">
        <v>52</v>
      </c>
      <c r="E53" s="250"/>
      <c r="F53" s="250"/>
      <c r="G53" s="250"/>
      <c r="H53" s="251"/>
      <c r="I53" s="50"/>
    </row>
    <row r="54" spans="1:9" s="23" customFormat="1" x14ac:dyDescent="0.25">
      <c r="A54" s="219" t="s">
        <v>144</v>
      </c>
      <c r="B54" s="147" t="s">
        <v>25</v>
      </c>
      <c r="C54" s="147" t="str">
        <f>ORÇAMENTO!C32</f>
        <v>37.13.650</v>
      </c>
      <c r="D54" s="252" t="str">
        <f>ORÇAMENTO!D32</f>
        <v>DISJUNTOR TERMOMAGNÉTICO BIPOLAR, 10A, COM SUPORTE</v>
      </c>
      <c r="E54" s="252"/>
      <c r="F54" s="252"/>
      <c r="G54" s="252"/>
      <c r="H54" s="253"/>
      <c r="I54" s="22"/>
    </row>
    <row r="55" spans="1:9" s="54" customFormat="1" ht="12" customHeight="1" x14ac:dyDescent="0.25">
      <c r="A55" s="254" t="s">
        <v>87</v>
      </c>
      <c r="B55" s="255"/>
      <c r="C55" s="255"/>
      <c r="D55" s="255"/>
      <c r="E55" s="255"/>
      <c r="F55" s="255"/>
      <c r="G55" s="255"/>
      <c r="H55" s="256"/>
      <c r="I55" s="78"/>
    </row>
    <row r="56" spans="1:9" s="52" customFormat="1" ht="21.95" customHeight="1" thickBot="1" x14ac:dyDescent="0.3">
      <c r="A56" s="257" t="s">
        <v>212</v>
      </c>
      <c r="B56" s="258"/>
      <c r="C56" s="258"/>
      <c r="D56" s="258"/>
      <c r="E56" s="258"/>
      <c r="F56" s="258"/>
      <c r="G56" s="258"/>
      <c r="H56" s="259"/>
      <c r="I56" s="53"/>
    </row>
    <row r="57" spans="1:9" s="51" customFormat="1" ht="12" customHeight="1" x14ac:dyDescent="0.25">
      <c r="A57" s="218" t="s">
        <v>50</v>
      </c>
      <c r="B57" s="250" t="s">
        <v>51</v>
      </c>
      <c r="C57" s="250"/>
      <c r="D57" s="250" t="s">
        <v>52</v>
      </c>
      <c r="E57" s="250"/>
      <c r="F57" s="250"/>
      <c r="G57" s="250"/>
      <c r="H57" s="251"/>
      <c r="I57" s="50"/>
    </row>
    <row r="58" spans="1:9" s="23" customFormat="1" x14ac:dyDescent="0.25">
      <c r="A58" s="219" t="s">
        <v>145</v>
      </c>
      <c r="B58" s="147" t="s">
        <v>25</v>
      </c>
      <c r="C58" s="147" t="str">
        <f>ORÇAMENTO!C33</f>
        <v>37.13.840</v>
      </c>
      <c r="D58" s="252" t="str">
        <f>ORÇAMENTO!D33</f>
        <v>MINIDISJUNTOR TERMOMAGNÉTICO BIPOLAR, 4A, COM SUPORTE</v>
      </c>
      <c r="E58" s="252"/>
      <c r="F58" s="252"/>
      <c r="G58" s="252"/>
      <c r="H58" s="253"/>
      <c r="I58" s="22"/>
    </row>
    <row r="59" spans="1:9" s="54" customFormat="1" ht="12" customHeight="1" x14ac:dyDescent="0.25">
      <c r="A59" s="254" t="s">
        <v>87</v>
      </c>
      <c r="B59" s="255"/>
      <c r="C59" s="255"/>
      <c r="D59" s="255"/>
      <c r="E59" s="255"/>
      <c r="F59" s="255"/>
      <c r="G59" s="255"/>
      <c r="H59" s="256"/>
      <c r="I59" s="78"/>
    </row>
    <row r="60" spans="1:9" s="52" customFormat="1" ht="21.95" customHeight="1" thickBot="1" x14ac:dyDescent="0.3">
      <c r="A60" s="257" t="s">
        <v>216</v>
      </c>
      <c r="B60" s="258"/>
      <c r="C60" s="258"/>
      <c r="D60" s="258"/>
      <c r="E60" s="258"/>
      <c r="F60" s="258"/>
      <c r="G60" s="258"/>
      <c r="H60" s="259"/>
      <c r="I60" s="53"/>
    </row>
    <row r="61" spans="1:9" s="51" customFormat="1" ht="12" customHeight="1" x14ac:dyDescent="0.25">
      <c r="A61" s="218" t="s">
        <v>50</v>
      </c>
      <c r="B61" s="250" t="s">
        <v>51</v>
      </c>
      <c r="C61" s="250"/>
      <c r="D61" s="250" t="s">
        <v>52</v>
      </c>
      <c r="E61" s="250"/>
      <c r="F61" s="250"/>
      <c r="G61" s="250"/>
      <c r="H61" s="251"/>
      <c r="I61" s="50"/>
    </row>
    <row r="62" spans="1:9" s="23" customFormat="1" x14ac:dyDescent="0.25">
      <c r="A62" s="219" t="s">
        <v>146</v>
      </c>
      <c r="B62" s="147" t="s">
        <v>25</v>
      </c>
      <c r="C62" s="147" t="str">
        <f>ORÇAMENTO!C34</f>
        <v>37.17.060</v>
      </c>
      <c r="D62" s="252" t="str">
        <f>ORÇAMENTO!D34</f>
        <v>DISPOSITIVO DIFERENCIAL RESIDUAL, 2 PÓLOS, 10A x 30MA, COM SUPORTE</v>
      </c>
      <c r="E62" s="252"/>
      <c r="F62" s="252"/>
      <c r="G62" s="252"/>
      <c r="H62" s="253"/>
      <c r="I62" s="22"/>
    </row>
    <row r="63" spans="1:9" s="54" customFormat="1" ht="12" customHeight="1" x14ac:dyDescent="0.25">
      <c r="A63" s="254" t="s">
        <v>87</v>
      </c>
      <c r="B63" s="255"/>
      <c r="C63" s="255"/>
      <c r="D63" s="255"/>
      <c r="E63" s="255"/>
      <c r="F63" s="255"/>
      <c r="G63" s="255"/>
      <c r="H63" s="256"/>
      <c r="I63" s="78"/>
    </row>
    <row r="64" spans="1:9" s="52" customFormat="1" ht="24" customHeight="1" thickBot="1" x14ac:dyDescent="0.3">
      <c r="A64" s="257" t="s">
        <v>212</v>
      </c>
      <c r="B64" s="258"/>
      <c r="C64" s="258"/>
      <c r="D64" s="258"/>
      <c r="E64" s="258"/>
      <c r="F64" s="258"/>
      <c r="G64" s="258"/>
      <c r="H64" s="259"/>
      <c r="I64" s="53"/>
    </row>
    <row r="65" spans="1:9" s="51" customFormat="1" ht="12" customHeight="1" x14ac:dyDescent="0.25">
      <c r="A65" s="218" t="s">
        <v>50</v>
      </c>
      <c r="B65" s="250" t="s">
        <v>51</v>
      </c>
      <c r="C65" s="250"/>
      <c r="D65" s="250" t="s">
        <v>52</v>
      </c>
      <c r="E65" s="250"/>
      <c r="F65" s="250"/>
      <c r="G65" s="250"/>
      <c r="H65" s="251"/>
      <c r="I65" s="50"/>
    </row>
    <row r="66" spans="1:9" s="23" customFormat="1" x14ac:dyDescent="0.25">
      <c r="A66" s="219" t="s">
        <v>147</v>
      </c>
      <c r="B66" s="147" t="s">
        <v>25</v>
      </c>
      <c r="C66" s="147" t="str">
        <f>ORÇAMENTO!C35</f>
        <v>40.11.010</v>
      </c>
      <c r="D66" s="252" t="str">
        <f>ORÇAMENTO!D35</f>
        <v>RELÉ FOTOELÉTRICO 50/60HZ, 110/220V, 1200VA, COMPLETO</v>
      </c>
      <c r="E66" s="252"/>
      <c r="F66" s="252"/>
      <c r="G66" s="252"/>
      <c r="H66" s="253"/>
      <c r="I66" s="22"/>
    </row>
    <row r="67" spans="1:9" s="54" customFormat="1" ht="12" customHeight="1" x14ac:dyDescent="0.25">
      <c r="A67" s="254" t="s">
        <v>87</v>
      </c>
      <c r="B67" s="255"/>
      <c r="C67" s="255"/>
      <c r="D67" s="255"/>
      <c r="E67" s="255"/>
      <c r="F67" s="255"/>
      <c r="G67" s="255"/>
      <c r="H67" s="256"/>
      <c r="I67" s="78"/>
    </row>
    <row r="68" spans="1:9" s="52" customFormat="1" ht="24" customHeight="1" thickBot="1" x14ac:dyDescent="0.3">
      <c r="A68" s="260" t="s">
        <v>217</v>
      </c>
      <c r="B68" s="261"/>
      <c r="C68" s="261"/>
      <c r="D68" s="261"/>
      <c r="E68" s="261"/>
      <c r="F68" s="261"/>
      <c r="G68" s="261"/>
      <c r="H68" s="262"/>
      <c r="I68" s="53"/>
    </row>
    <row r="69" spans="1:9" s="52" customFormat="1" ht="16.5" customHeight="1" thickBot="1" x14ac:dyDescent="0.3">
      <c r="A69" s="222" t="s">
        <v>42</v>
      </c>
      <c r="B69" s="217"/>
      <c r="C69" s="217"/>
      <c r="D69" s="217" t="str">
        <f>ORÇAMENTO!D36</f>
        <v>TUBULAÇÃO, CONDUTO E CAIXAS PARA ENERGIA ELÉTRICA</v>
      </c>
      <c r="E69" s="217"/>
      <c r="F69" s="217"/>
      <c r="G69" s="217"/>
      <c r="H69" s="223"/>
      <c r="I69" s="53"/>
    </row>
    <row r="70" spans="1:9" s="51" customFormat="1" ht="12" customHeight="1" x14ac:dyDescent="0.25">
      <c r="A70" s="218" t="s">
        <v>50</v>
      </c>
      <c r="B70" s="250" t="s">
        <v>51</v>
      </c>
      <c r="C70" s="250"/>
      <c r="D70" s="250" t="s">
        <v>52</v>
      </c>
      <c r="E70" s="250"/>
      <c r="F70" s="250"/>
      <c r="G70" s="250"/>
      <c r="H70" s="251"/>
      <c r="I70" s="50"/>
    </row>
    <row r="71" spans="1:9" s="23" customFormat="1" x14ac:dyDescent="0.25">
      <c r="A71" s="219" t="s">
        <v>149</v>
      </c>
      <c r="B71" s="147" t="s">
        <v>25</v>
      </c>
      <c r="C71" s="184" t="str">
        <f>ORÇAMENTO!C37</f>
        <v>38.04.040</v>
      </c>
      <c r="D71" s="252" t="str">
        <f>ORÇAMENTO!D37</f>
        <v>ELETRODUTO GALVANIZADO, MÉDIO 3/4", COM ACESSÓRIOS</v>
      </c>
      <c r="E71" s="252"/>
      <c r="F71" s="252"/>
      <c r="G71" s="252"/>
      <c r="H71" s="253"/>
      <c r="I71" s="22"/>
    </row>
    <row r="72" spans="1:9" s="54" customFormat="1" ht="12" customHeight="1" x14ac:dyDescent="0.25">
      <c r="A72" s="254" t="s">
        <v>87</v>
      </c>
      <c r="B72" s="255"/>
      <c r="C72" s="255"/>
      <c r="D72" s="255"/>
      <c r="E72" s="255"/>
      <c r="F72" s="255"/>
      <c r="G72" s="255"/>
      <c r="H72" s="256"/>
      <c r="I72" s="78"/>
    </row>
    <row r="73" spans="1:9" s="52" customFormat="1" ht="24" customHeight="1" thickBot="1" x14ac:dyDescent="0.3">
      <c r="A73" s="257" t="s">
        <v>220</v>
      </c>
      <c r="B73" s="258"/>
      <c r="C73" s="258"/>
      <c r="D73" s="258"/>
      <c r="E73" s="258"/>
      <c r="F73" s="258"/>
      <c r="G73" s="258"/>
      <c r="H73" s="259"/>
      <c r="I73" s="53"/>
    </row>
    <row r="74" spans="1:9" s="51" customFormat="1" ht="12" customHeight="1" x14ac:dyDescent="0.25">
      <c r="A74" s="218" t="s">
        <v>50</v>
      </c>
      <c r="B74" s="250" t="s">
        <v>51</v>
      </c>
      <c r="C74" s="250"/>
      <c r="D74" s="250" t="s">
        <v>52</v>
      </c>
      <c r="E74" s="250"/>
      <c r="F74" s="250"/>
      <c r="G74" s="250"/>
      <c r="H74" s="251"/>
      <c r="I74" s="50"/>
    </row>
    <row r="75" spans="1:9" s="23" customFormat="1" x14ac:dyDescent="0.25">
      <c r="A75" s="219" t="s">
        <v>150</v>
      </c>
      <c r="B75" s="147" t="s">
        <v>25</v>
      </c>
      <c r="C75" s="147" t="str">
        <f>ORÇAMENTO!C38</f>
        <v>38.19.020</v>
      </c>
      <c r="D75" s="252" t="str">
        <f>ORÇAMENTO!D38</f>
        <v>ELETRODUTO PVC CORRUGADO FLEXÍVEL, 20MM, COM ACESSÓRIOS</v>
      </c>
      <c r="E75" s="252"/>
      <c r="F75" s="252"/>
      <c r="G75" s="252"/>
      <c r="H75" s="253"/>
      <c r="I75" s="22"/>
    </row>
    <row r="76" spans="1:9" s="54" customFormat="1" ht="12" customHeight="1" x14ac:dyDescent="0.25">
      <c r="A76" s="254" t="s">
        <v>87</v>
      </c>
      <c r="B76" s="255"/>
      <c r="C76" s="255"/>
      <c r="D76" s="255"/>
      <c r="E76" s="255"/>
      <c r="F76" s="255"/>
      <c r="G76" s="255"/>
      <c r="H76" s="256"/>
      <c r="I76" s="78"/>
    </row>
    <row r="77" spans="1:9" s="52" customFormat="1" ht="30" customHeight="1" thickBot="1" x14ac:dyDescent="0.3">
      <c r="A77" s="257" t="s">
        <v>221</v>
      </c>
      <c r="B77" s="258"/>
      <c r="C77" s="258"/>
      <c r="D77" s="258"/>
      <c r="E77" s="258"/>
      <c r="F77" s="258"/>
      <c r="G77" s="258"/>
      <c r="H77" s="259"/>
      <c r="I77" s="53"/>
    </row>
    <row r="78" spans="1:9" s="51" customFormat="1" ht="12" customHeight="1" x14ac:dyDescent="0.25">
      <c r="A78" s="218" t="s">
        <v>50</v>
      </c>
      <c r="B78" s="250" t="s">
        <v>51</v>
      </c>
      <c r="C78" s="250"/>
      <c r="D78" s="250" t="s">
        <v>52</v>
      </c>
      <c r="E78" s="250"/>
      <c r="F78" s="250"/>
      <c r="G78" s="250"/>
      <c r="H78" s="251"/>
      <c r="I78" s="50"/>
    </row>
    <row r="79" spans="1:9" s="23" customFormat="1" x14ac:dyDescent="0.25">
      <c r="A79" s="219" t="s">
        <v>151</v>
      </c>
      <c r="B79" s="147" t="s">
        <v>25</v>
      </c>
      <c r="C79" s="147" t="str">
        <f>ORÇAMENTO!C39</f>
        <v>40.02.020</v>
      </c>
      <c r="D79" s="252" t="str">
        <f>ORÇAMENTO!D39</f>
        <v>CAIXA DE PASSAGEM EM CHAPA COM TAMPA PARAFUSADA, 100x100x80MM</v>
      </c>
      <c r="E79" s="252"/>
      <c r="F79" s="252"/>
      <c r="G79" s="252"/>
      <c r="H79" s="253"/>
      <c r="I79" s="22"/>
    </row>
    <row r="80" spans="1:9" s="54" customFormat="1" ht="12" customHeight="1" x14ac:dyDescent="0.25">
      <c r="A80" s="254" t="s">
        <v>87</v>
      </c>
      <c r="B80" s="255"/>
      <c r="C80" s="255"/>
      <c r="D80" s="255"/>
      <c r="E80" s="255"/>
      <c r="F80" s="255"/>
      <c r="G80" s="255"/>
      <c r="H80" s="256"/>
      <c r="I80" s="78"/>
    </row>
    <row r="81" spans="1:9" s="52" customFormat="1" ht="24" customHeight="1" thickBot="1" x14ac:dyDescent="0.3">
      <c r="A81" s="260" t="s">
        <v>219</v>
      </c>
      <c r="B81" s="261"/>
      <c r="C81" s="261"/>
      <c r="D81" s="261"/>
      <c r="E81" s="261"/>
      <c r="F81" s="261"/>
      <c r="G81" s="261"/>
      <c r="H81" s="262"/>
      <c r="I81" s="53"/>
    </row>
    <row r="82" spans="1:9" s="52" customFormat="1" ht="16.5" customHeight="1" thickBot="1" x14ac:dyDescent="0.3">
      <c r="A82" s="222" t="s">
        <v>43</v>
      </c>
      <c r="B82" s="217"/>
      <c r="C82" s="217"/>
      <c r="D82" s="217" t="str">
        <f>ORÇAMENTO!D40</f>
        <v>CONDUTOR E ENFIAÇÃO</v>
      </c>
      <c r="E82" s="217"/>
      <c r="F82" s="217"/>
      <c r="G82" s="217"/>
      <c r="H82" s="223"/>
      <c r="I82" s="53"/>
    </row>
    <row r="83" spans="1:9" s="51" customFormat="1" ht="12" customHeight="1" x14ac:dyDescent="0.25">
      <c r="A83" s="218" t="s">
        <v>50</v>
      </c>
      <c r="B83" s="250" t="s">
        <v>51</v>
      </c>
      <c r="C83" s="250"/>
      <c r="D83" s="250" t="s">
        <v>52</v>
      </c>
      <c r="E83" s="250"/>
      <c r="F83" s="250"/>
      <c r="G83" s="250"/>
      <c r="H83" s="251"/>
      <c r="I83" s="50"/>
    </row>
    <row r="84" spans="1:9" s="23" customFormat="1" x14ac:dyDescent="0.25">
      <c r="A84" s="219" t="s">
        <v>154</v>
      </c>
      <c r="B84" s="147" t="s">
        <v>25</v>
      </c>
      <c r="C84" s="184" t="s">
        <v>127</v>
      </c>
      <c r="D84" s="252" t="str">
        <f>ORÇAMENTO!D41</f>
        <v>CABO DE COBRE DE 1,5MM², 450V, ISOLAÇÃO PVC 70°C, AZUL, BRANCO E VERDE</v>
      </c>
      <c r="E84" s="252"/>
      <c r="F84" s="252"/>
      <c r="G84" s="252"/>
      <c r="H84" s="253"/>
      <c r="I84" s="22"/>
    </row>
    <row r="85" spans="1:9" s="54" customFormat="1" ht="12" customHeight="1" x14ac:dyDescent="0.25">
      <c r="A85" s="254" t="s">
        <v>87</v>
      </c>
      <c r="B85" s="255"/>
      <c r="C85" s="255"/>
      <c r="D85" s="255"/>
      <c r="E85" s="255"/>
      <c r="F85" s="255"/>
      <c r="G85" s="255"/>
      <c r="H85" s="256"/>
      <c r="I85" s="78"/>
    </row>
    <row r="86" spans="1:9" s="52" customFormat="1" ht="24" customHeight="1" thickBot="1" x14ac:dyDescent="0.3">
      <c r="A86" s="260" t="s">
        <v>222</v>
      </c>
      <c r="B86" s="261"/>
      <c r="C86" s="261"/>
      <c r="D86" s="261"/>
      <c r="E86" s="261"/>
      <c r="F86" s="261"/>
      <c r="G86" s="261"/>
      <c r="H86" s="262"/>
      <c r="I86" s="53"/>
    </row>
    <row r="87" spans="1:9" s="52" customFormat="1" ht="16.5" customHeight="1" thickBot="1" x14ac:dyDescent="0.3">
      <c r="A87" s="222" t="s">
        <v>44</v>
      </c>
      <c r="B87" s="217"/>
      <c r="C87" s="217"/>
      <c r="D87" s="217" t="str">
        <f>ORÇAMENTO!D42</f>
        <v>ATERRAMENTO</v>
      </c>
      <c r="E87" s="217"/>
      <c r="F87" s="217"/>
      <c r="G87" s="217"/>
      <c r="H87" s="223"/>
      <c r="I87" s="53"/>
    </row>
    <row r="88" spans="1:9" s="51" customFormat="1" ht="12" customHeight="1" x14ac:dyDescent="0.25">
      <c r="A88" s="218" t="s">
        <v>50</v>
      </c>
      <c r="B88" s="250" t="s">
        <v>51</v>
      </c>
      <c r="C88" s="250"/>
      <c r="D88" s="250" t="s">
        <v>52</v>
      </c>
      <c r="E88" s="250"/>
      <c r="F88" s="250"/>
      <c r="G88" s="250"/>
      <c r="H88" s="251"/>
      <c r="I88" s="50"/>
    </row>
    <row r="89" spans="1:9" s="23" customFormat="1" x14ac:dyDescent="0.25">
      <c r="A89" s="219" t="s">
        <v>162</v>
      </c>
      <c r="B89" s="147" t="s">
        <v>25</v>
      </c>
      <c r="C89" s="147" t="str">
        <f>ORÇAMENTO!C43</f>
        <v>42.05.190</v>
      </c>
      <c r="D89" s="252" t="str">
        <f>ORÇAMENTO!D43</f>
        <v>HASTE DE ATERRAMENTO 3/4" x 3,00M</v>
      </c>
      <c r="E89" s="252"/>
      <c r="F89" s="252"/>
      <c r="G89" s="252"/>
      <c r="H89" s="253"/>
      <c r="I89" s="22"/>
    </row>
    <row r="90" spans="1:9" s="54" customFormat="1" ht="12" customHeight="1" x14ac:dyDescent="0.25">
      <c r="A90" s="254" t="s">
        <v>87</v>
      </c>
      <c r="B90" s="255"/>
      <c r="C90" s="255"/>
      <c r="D90" s="255"/>
      <c r="E90" s="255"/>
      <c r="F90" s="255"/>
      <c r="G90" s="255"/>
      <c r="H90" s="256"/>
      <c r="I90" s="78"/>
    </row>
    <row r="91" spans="1:9" s="52" customFormat="1" ht="24" customHeight="1" thickBot="1" x14ac:dyDescent="0.3">
      <c r="A91" s="257" t="s">
        <v>212</v>
      </c>
      <c r="B91" s="258"/>
      <c r="C91" s="258"/>
      <c r="D91" s="258"/>
      <c r="E91" s="258"/>
      <c r="F91" s="258"/>
      <c r="G91" s="258"/>
      <c r="H91" s="259"/>
      <c r="I91" s="53"/>
    </row>
    <row r="92" spans="1:9" s="51" customFormat="1" ht="12" customHeight="1" x14ac:dyDescent="0.25">
      <c r="A92" s="218" t="s">
        <v>50</v>
      </c>
      <c r="B92" s="250" t="s">
        <v>51</v>
      </c>
      <c r="C92" s="250"/>
      <c r="D92" s="250" t="s">
        <v>52</v>
      </c>
      <c r="E92" s="250"/>
      <c r="F92" s="250"/>
      <c r="G92" s="250"/>
      <c r="H92" s="251"/>
      <c r="I92" s="50"/>
    </row>
    <row r="93" spans="1:9" s="23" customFormat="1" x14ac:dyDescent="0.25">
      <c r="A93" s="219" t="s">
        <v>163</v>
      </c>
      <c r="B93" s="147" t="s">
        <v>25</v>
      </c>
      <c r="C93" s="147" t="str">
        <f>ORÇAMENTO!C44</f>
        <v>39.04.040</v>
      </c>
      <c r="D93" s="252" t="str">
        <f>ORÇAMENTO!D44</f>
        <v>CABO DE COBRE NU, TÊMPERA MOLE, 10MM²</v>
      </c>
      <c r="E93" s="252"/>
      <c r="F93" s="252"/>
      <c r="G93" s="252"/>
      <c r="H93" s="253"/>
      <c r="I93" s="22"/>
    </row>
    <row r="94" spans="1:9" s="54" customFormat="1" ht="12" customHeight="1" x14ac:dyDescent="0.25">
      <c r="A94" s="254" t="s">
        <v>87</v>
      </c>
      <c r="B94" s="255"/>
      <c r="C94" s="255"/>
      <c r="D94" s="255"/>
      <c r="E94" s="255"/>
      <c r="F94" s="255"/>
      <c r="G94" s="255"/>
      <c r="H94" s="256"/>
      <c r="I94" s="78"/>
    </row>
    <row r="95" spans="1:9" s="52" customFormat="1" ht="24" customHeight="1" thickBot="1" x14ac:dyDescent="0.3">
      <c r="A95" s="257" t="s">
        <v>223</v>
      </c>
      <c r="B95" s="258"/>
      <c r="C95" s="258"/>
      <c r="D95" s="258"/>
      <c r="E95" s="258"/>
      <c r="F95" s="258"/>
      <c r="G95" s="258"/>
      <c r="H95" s="259"/>
      <c r="I95" s="53"/>
    </row>
    <row r="96" spans="1:9" s="51" customFormat="1" ht="12" customHeight="1" x14ac:dyDescent="0.25">
      <c r="A96" s="218" t="s">
        <v>50</v>
      </c>
      <c r="B96" s="250" t="s">
        <v>51</v>
      </c>
      <c r="C96" s="250"/>
      <c r="D96" s="250" t="s">
        <v>52</v>
      </c>
      <c r="E96" s="250"/>
      <c r="F96" s="250"/>
      <c r="G96" s="250"/>
      <c r="H96" s="251"/>
      <c r="I96" s="50"/>
    </row>
    <row r="97" spans="1:9" s="23" customFormat="1" x14ac:dyDescent="0.25">
      <c r="A97" s="219" t="s">
        <v>164</v>
      </c>
      <c r="B97" s="147" t="s">
        <v>25</v>
      </c>
      <c r="C97" s="147" t="str">
        <f>ORÇAMENTO!C45</f>
        <v>42.05.110</v>
      </c>
      <c r="D97" s="252" t="str">
        <f>ORÇAMENTO!D45</f>
        <v>CONECTOR CABO/HASTE DE 3/4"</v>
      </c>
      <c r="E97" s="252"/>
      <c r="F97" s="252"/>
      <c r="G97" s="252"/>
      <c r="H97" s="253"/>
      <c r="I97" s="22"/>
    </row>
    <row r="98" spans="1:9" s="54" customFormat="1" ht="12" customHeight="1" x14ac:dyDescent="0.25">
      <c r="A98" s="254" t="s">
        <v>87</v>
      </c>
      <c r="B98" s="255"/>
      <c r="C98" s="255"/>
      <c r="D98" s="255"/>
      <c r="E98" s="255"/>
      <c r="F98" s="255"/>
      <c r="G98" s="255"/>
      <c r="H98" s="256"/>
      <c r="I98" s="78"/>
    </row>
    <row r="99" spans="1:9" s="52" customFormat="1" ht="24" customHeight="1" thickBot="1" x14ac:dyDescent="0.3">
      <c r="A99" s="257" t="s">
        <v>212</v>
      </c>
      <c r="B99" s="258"/>
      <c r="C99" s="258"/>
      <c r="D99" s="258"/>
      <c r="E99" s="258"/>
      <c r="F99" s="258"/>
      <c r="G99" s="258"/>
      <c r="H99" s="259"/>
      <c r="I99" s="53"/>
    </row>
    <row r="100" spans="1:9" s="51" customFormat="1" ht="12" customHeight="1" x14ac:dyDescent="0.25">
      <c r="A100" s="218" t="s">
        <v>50</v>
      </c>
      <c r="B100" s="250" t="s">
        <v>51</v>
      </c>
      <c r="C100" s="250"/>
      <c r="D100" s="250" t="s">
        <v>52</v>
      </c>
      <c r="E100" s="250"/>
      <c r="F100" s="250"/>
      <c r="G100" s="250"/>
      <c r="H100" s="251"/>
      <c r="I100" s="50"/>
    </row>
    <row r="101" spans="1:9" s="23" customFormat="1" x14ac:dyDescent="0.25">
      <c r="A101" s="219" t="s">
        <v>197</v>
      </c>
      <c r="B101" s="147" t="s">
        <v>25</v>
      </c>
      <c r="C101" s="147" t="str">
        <f>ORÇAMENTO!C46</f>
        <v>B.02.000.037043</v>
      </c>
      <c r="D101" s="252" t="str">
        <f>ORÇAMENTO!D46</f>
        <v>MASSA PARA VIDRO</v>
      </c>
      <c r="E101" s="252"/>
      <c r="F101" s="252"/>
      <c r="G101" s="252"/>
      <c r="H101" s="253"/>
      <c r="I101" s="22"/>
    </row>
    <row r="102" spans="1:9" s="54" customFormat="1" ht="12" customHeight="1" x14ac:dyDescent="0.25">
      <c r="A102" s="254" t="s">
        <v>87</v>
      </c>
      <c r="B102" s="255"/>
      <c r="C102" s="255"/>
      <c r="D102" s="255"/>
      <c r="E102" s="255"/>
      <c r="F102" s="255"/>
      <c r="G102" s="255"/>
      <c r="H102" s="256"/>
      <c r="I102" s="78"/>
    </row>
    <row r="103" spans="1:9" s="52" customFormat="1" ht="24" customHeight="1" thickBot="1" x14ac:dyDescent="0.3">
      <c r="A103" s="260" t="s">
        <v>224</v>
      </c>
      <c r="B103" s="261"/>
      <c r="C103" s="261"/>
      <c r="D103" s="261"/>
      <c r="E103" s="261"/>
      <c r="F103" s="261"/>
      <c r="G103" s="261"/>
      <c r="H103" s="262"/>
      <c r="I103" s="53"/>
    </row>
    <row r="104" spans="1:9" s="52" customFormat="1" ht="16.5" customHeight="1" thickBot="1" x14ac:dyDescent="0.3">
      <c r="A104" s="222" t="s">
        <v>45</v>
      </c>
      <c r="B104" s="217"/>
      <c r="C104" s="217"/>
      <c r="D104" s="217" t="str">
        <f>ORÇAMENTO!D47</f>
        <v>CAIXA DE ALVENARIA PARA REFLETORES</v>
      </c>
      <c r="E104" s="217"/>
      <c r="F104" s="217"/>
      <c r="G104" s="217"/>
      <c r="H104" s="223"/>
      <c r="I104" s="53"/>
    </row>
    <row r="105" spans="1:9" s="51" customFormat="1" ht="12" customHeight="1" x14ac:dyDescent="0.25">
      <c r="A105" s="218" t="s">
        <v>50</v>
      </c>
      <c r="B105" s="250" t="s">
        <v>51</v>
      </c>
      <c r="C105" s="250"/>
      <c r="D105" s="250" t="s">
        <v>52</v>
      </c>
      <c r="E105" s="250"/>
      <c r="F105" s="250"/>
      <c r="G105" s="250"/>
      <c r="H105" s="251"/>
      <c r="I105" s="50"/>
    </row>
    <row r="106" spans="1:9" s="23" customFormat="1" x14ac:dyDescent="0.25">
      <c r="A106" s="219" t="s">
        <v>183</v>
      </c>
      <c r="B106" s="147" t="s">
        <v>25</v>
      </c>
      <c r="C106" s="147" t="str">
        <f>ORÇAMENTO!C48</f>
        <v>03.01.020</v>
      </c>
      <c r="D106" s="252" t="str">
        <f>ORÇAMENTO!D48</f>
        <v>DEMOLIÇÃO MANUAL DE CONCRETO SIMPLES</v>
      </c>
      <c r="E106" s="252"/>
      <c r="F106" s="252"/>
      <c r="G106" s="252"/>
      <c r="H106" s="253"/>
      <c r="I106" s="22"/>
    </row>
    <row r="107" spans="1:9" s="54" customFormat="1" ht="12" customHeight="1" x14ac:dyDescent="0.25">
      <c r="A107" s="254" t="s">
        <v>87</v>
      </c>
      <c r="B107" s="255"/>
      <c r="C107" s="255"/>
      <c r="D107" s="255"/>
      <c r="E107" s="255"/>
      <c r="F107" s="255"/>
      <c r="G107" s="255"/>
      <c r="H107" s="256"/>
      <c r="I107" s="78"/>
    </row>
    <row r="108" spans="1:9" s="52" customFormat="1" ht="24" customHeight="1" thickBot="1" x14ac:dyDescent="0.3">
      <c r="A108" s="257" t="s">
        <v>225</v>
      </c>
      <c r="B108" s="258"/>
      <c r="C108" s="258"/>
      <c r="D108" s="258"/>
      <c r="E108" s="258"/>
      <c r="F108" s="258"/>
      <c r="G108" s="258"/>
      <c r="H108" s="259"/>
      <c r="I108" s="53"/>
    </row>
    <row r="109" spans="1:9" s="51" customFormat="1" ht="12" customHeight="1" x14ac:dyDescent="0.25">
      <c r="A109" s="218" t="s">
        <v>50</v>
      </c>
      <c r="B109" s="250" t="s">
        <v>51</v>
      </c>
      <c r="C109" s="250"/>
      <c r="D109" s="250" t="s">
        <v>52</v>
      </c>
      <c r="E109" s="250"/>
      <c r="F109" s="250"/>
      <c r="G109" s="250"/>
      <c r="H109" s="251"/>
      <c r="I109" s="50"/>
    </row>
    <row r="110" spans="1:9" s="23" customFormat="1" x14ac:dyDescent="0.25">
      <c r="A110" s="219" t="s">
        <v>187</v>
      </c>
      <c r="B110" s="147" t="s">
        <v>25</v>
      </c>
      <c r="C110" s="147" t="str">
        <f>ORÇAMENTO!C49</f>
        <v>06.01.020</v>
      </c>
      <c r="D110" s="252" t="str">
        <f>ORÇAMENTO!D49</f>
        <v>ESCAVAÇÃO DE SOLO 1ª CATEGORIA, CAMPO ABERTO</v>
      </c>
      <c r="E110" s="252"/>
      <c r="F110" s="252"/>
      <c r="G110" s="252"/>
      <c r="H110" s="253"/>
      <c r="I110" s="22"/>
    </row>
    <row r="111" spans="1:9" s="54" customFormat="1" ht="12" customHeight="1" x14ac:dyDescent="0.25">
      <c r="A111" s="254" t="s">
        <v>87</v>
      </c>
      <c r="B111" s="255"/>
      <c r="C111" s="255"/>
      <c r="D111" s="255"/>
      <c r="E111" s="255"/>
      <c r="F111" s="255"/>
      <c r="G111" s="255"/>
      <c r="H111" s="256"/>
      <c r="I111" s="78"/>
    </row>
    <row r="112" spans="1:9" s="52" customFormat="1" ht="21.95" customHeight="1" thickBot="1" x14ac:dyDescent="0.3">
      <c r="A112" s="257" t="s">
        <v>226</v>
      </c>
      <c r="B112" s="258"/>
      <c r="C112" s="258"/>
      <c r="D112" s="258"/>
      <c r="E112" s="258"/>
      <c r="F112" s="258"/>
      <c r="G112" s="258"/>
      <c r="H112" s="259"/>
      <c r="I112" s="53"/>
    </row>
    <row r="113" spans="1:9" s="51" customFormat="1" ht="12" customHeight="1" x14ac:dyDescent="0.25">
      <c r="A113" s="218" t="s">
        <v>50</v>
      </c>
      <c r="B113" s="250" t="s">
        <v>51</v>
      </c>
      <c r="C113" s="250"/>
      <c r="D113" s="250" t="s">
        <v>52</v>
      </c>
      <c r="E113" s="250"/>
      <c r="F113" s="250"/>
      <c r="G113" s="250"/>
      <c r="H113" s="251"/>
      <c r="I113" s="50"/>
    </row>
    <row r="114" spans="1:9" s="23" customFormat="1" x14ac:dyDescent="0.25">
      <c r="A114" s="219" t="s">
        <v>184</v>
      </c>
      <c r="B114" s="147" t="s">
        <v>25</v>
      </c>
      <c r="C114" s="147" t="str">
        <f>ORÇAMENTO!C50</f>
        <v>11.18.040</v>
      </c>
      <c r="D114" s="252" t="str">
        <f>ORÇAMENTO!D50</f>
        <v>LASTRO DE BRITA COMPACTADO</v>
      </c>
      <c r="E114" s="252"/>
      <c r="F114" s="252"/>
      <c r="G114" s="252"/>
      <c r="H114" s="253"/>
      <c r="I114" s="22"/>
    </row>
    <row r="115" spans="1:9" s="54" customFormat="1" ht="12" customHeight="1" x14ac:dyDescent="0.25">
      <c r="A115" s="254" t="s">
        <v>87</v>
      </c>
      <c r="B115" s="255"/>
      <c r="C115" s="255"/>
      <c r="D115" s="255"/>
      <c r="E115" s="255"/>
      <c r="F115" s="255"/>
      <c r="G115" s="255"/>
      <c r="H115" s="256"/>
      <c r="I115" s="78"/>
    </row>
    <row r="116" spans="1:9" s="52" customFormat="1" ht="24" customHeight="1" thickBot="1" x14ac:dyDescent="0.3">
      <c r="A116" s="257" t="s">
        <v>227</v>
      </c>
      <c r="B116" s="258"/>
      <c r="C116" s="258"/>
      <c r="D116" s="258"/>
      <c r="E116" s="258"/>
      <c r="F116" s="258"/>
      <c r="G116" s="258"/>
      <c r="H116" s="259"/>
      <c r="I116" s="53"/>
    </row>
    <row r="117" spans="1:9" s="51" customFormat="1" ht="12" customHeight="1" x14ac:dyDescent="0.25">
      <c r="A117" s="218" t="s">
        <v>50</v>
      </c>
      <c r="B117" s="250" t="s">
        <v>51</v>
      </c>
      <c r="C117" s="250"/>
      <c r="D117" s="250" t="s">
        <v>52</v>
      </c>
      <c r="E117" s="250"/>
      <c r="F117" s="250"/>
      <c r="G117" s="250"/>
      <c r="H117" s="251"/>
      <c r="I117" s="50"/>
    </row>
    <row r="118" spans="1:9" s="23" customFormat="1" x14ac:dyDescent="0.25">
      <c r="A118" s="219" t="s">
        <v>186</v>
      </c>
      <c r="B118" s="147" t="s">
        <v>25</v>
      </c>
      <c r="C118" s="147" t="str">
        <f>ORÇAMENTO!C51</f>
        <v>14.02.030</v>
      </c>
      <c r="D118" s="252" t="str">
        <f>ORÇAMENTO!D51</f>
        <v>ALVENARIA DE 1/2 TIJOLO MACIÇO COMUM</v>
      </c>
      <c r="E118" s="252"/>
      <c r="F118" s="252"/>
      <c r="G118" s="252"/>
      <c r="H118" s="253"/>
      <c r="I118" s="22"/>
    </row>
    <row r="119" spans="1:9" s="54" customFormat="1" ht="12" customHeight="1" x14ac:dyDescent="0.25">
      <c r="A119" s="254" t="s">
        <v>87</v>
      </c>
      <c r="B119" s="255"/>
      <c r="C119" s="255"/>
      <c r="D119" s="255"/>
      <c r="E119" s="255"/>
      <c r="F119" s="255"/>
      <c r="G119" s="255"/>
      <c r="H119" s="256"/>
      <c r="I119" s="78"/>
    </row>
    <row r="120" spans="1:9" s="52" customFormat="1" ht="24" customHeight="1" thickBot="1" x14ac:dyDescent="0.3">
      <c r="A120" s="257" t="s">
        <v>228</v>
      </c>
      <c r="B120" s="258"/>
      <c r="C120" s="258"/>
      <c r="D120" s="258"/>
      <c r="E120" s="258"/>
      <c r="F120" s="258"/>
      <c r="G120" s="258"/>
      <c r="H120" s="259"/>
      <c r="I120" s="53"/>
    </row>
    <row r="121" spans="1:9" s="51" customFormat="1" ht="12" customHeight="1" x14ac:dyDescent="0.25">
      <c r="A121" s="218" t="s">
        <v>50</v>
      </c>
      <c r="B121" s="250" t="s">
        <v>51</v>
      </c>
      <c r="C121" s="250"/>
      <c r="D121" s="250" t="s">
        <v>52</v>
      </c>
      <c r="E121" s="250"/>
      <c r="F121" s="250"/>
      <c r="G121" s="250"/>
      <c r="H121" s="251"/>
      <c r="I121" s="50"/>
    </row>
    <row r="122" spans="1:9" s="23" customFormat="1" x14ac:dyDescent="0.25">
      <c r="A122" s="219" t="s">
        <v>188</v>
      </c>
      <c r="B122" s="147" t="s">
        <v>25</v>
      </c>
      <c r="C122" s="147" t="str">
        <f>ORÇAMENTO!C52</f>
        <v>17.02.020</v>
      </c>
      <c r="D122" s="252" t="str">
        <f>ORÇAMENTO!D52</f>
        <v>CHAPISCO</v>
      </c>
      <c r="E122" s="252"/>
      <c r="F122" s="252"/>
      <c r="G122" s="252"/>
      <c r="H122" s="253"/>
      <c r="I122" s="22"/>
    </row>
    <row r="123" spans="1:9" s="54" customFormat="1" ht="12" customHeight="1" x14ac:dyDescent="0.25">
      <c r="A123" s="254" t="s">
        <v>87</v>
      </c>
      <c r="B123" s="255"/>
      <c r="C123" s="255"/>
      <c r="D123" s="255"/>
      <c r="E123" s="255"/>
      <c r="F123" s="255"/>
      <c r="G123" s="255"/>
      <c r="H123" s="256"/>
      <c r="I123" s="78"/>
    </row>
    <row r="124" spans="1:9" s="52" customFormat="1" ht="24" customHeight="1" thickBot="1" x14ac:dyDescent="0.3">
      <c r="A124" s="257" t="s">
        <v>229</v>
      </c>
      <c r="B124" s="258"/>
      <c r="C124" s="258"/>
      <c r="D124" s="258"/>
      <c r="E124" s="258"/>
      <c r="F124" s="258"/>
      <c r="G124" s="258"/>
      <c r="H124" s="259"/>
      <c r="I124" s="53"/>
    </row>
    <row r="125" spans="1:9" s="51" customFormat="1" ht="12" customHeight="1" x14ac:dyDescent="0.25">
      <c r="A125" s="218" t="s">
        <v>50</v>
      </c>
      <c r="B125" s="250" t="s">
        <v>51</v>
      </c>
      <c r="C125" s="250"/>
      <c r="D125" s="250" t="s">
        <v>52</v>
      </c>
      <c r="E125" s="250"/>
      <c r="F125" s="250"/>
      <c r="G125" s="250"/>
      <c r="H125" s="251"/>
      <c r="I125" s="50"/>
    </row>
    <row r="126" spans="1:9" s="23" customFormat="1" x14ac:dyDescent="0.25">
      <c r="A126" s="219" t="s">
        <v>189</v>
      </c>
      <c r="B126" s="147" t="s">
        <v>25</v>
      </c>
      <c r="C126" s="147" t="str">
        <f>ORÇAMENTO!C53</f>
        <v>17.02.140</v>
      </c>
      <c r="D126" s="252" t="str">
        <f>ORÇAMENTO!D53</f>
        <v>EMBOÇO DESEMPENADO COM ESPUMA DE POLIÉSTER</v>
      </c>
      <c r="E126" s="252"/>
      <c r="F126" s="252"/>
      <c r="G126" s="252"/>
      <c r="H126" s="253"/>
      <c r="I126" s="22"/>
    </row>
    <row r="127" spans="1:9" s="54" customFormat="1" ht="12" customHeight="1" x14ac:dyDescent="0.25">
      <c r="A127" s="254" t="s">
        <v>87</v>
      </c>
      <c r="B127" s="255"/>
      <c r="C127" s="255"/>
      <c r="D127" s="255"/>
      <c r="E127" s="255"/>
      <c r="F127" s="255"/>
      <c r="G127" s="255"/>
      <c r="H127" s="256"/>
      <c r="I127" s="78"/>
    </row>
    <row r="128" spans="1:9" s="52" customFormat="1" ht="24" customHeight="1" thickBot="1" x14ac:dyDescent="0.3">
      <c r="A128" s="257" t="str">
        <f>A124</f>
        <v>= 17 x 4 x 0,30 x 0,50 + 17 x 4 x 0,50 x 0,10 = 13,60M² [CAIXA DIMENSÃO INTERNA = 0,30M]</v>
      </c>
      <c r="B128" s="258"/>
      <c r="C128" s="258"/>
      <c r="D128" s="258"/>
      <c r="E128" s="258"/>
      <c r="F128" s="258"/>
      <c r="G128" s="258"/>
      <c r="H128" s="259"/>
      <c r="I128" s="53"/>
    </row>
    <row r="129" spans="1:9" s="51" customFormat="1" ht="12" customHeight="1" x14ac:dyDescent="0.25">
      <c r="A129" s="218" t="s">
        <v>50</v>
      </c>
      <c r="B129" s="250" t="s">
        <v>51</v>
      </c>
      <c r="C129" s="250"/>
      <c r="D129" s="250" t="s">
        <v>52</v>
      </c>
      <c r="E129" s="250"/>
      <c r="F129" s="250"/>
      <c r="G129" s="250"/>
      <c r="H129" s="251"/>
      <c r="I129" s="50"/>
    </row>
    <row r="130" spans="1:9" s="23" customFormat="1" x14ac:dyDescent="0.25">
      <c r="A130" s="219" t="s">
        <v>185</v>
      </c>
      <c r="B130" s="147" t="s">
        <v>25</v>
      </c>
      <c r="C130" s="147" t="str">
        <f>ORÇAMENTO!C54</f>
        <v>06.11.040</v>
      </c>
      <c r="D130" s="252" t="str">
        <f>ORÇAMENTO!D54</f>
        <v>REATERRO MANUAL APILOADO, SEM CONTROLE DE GRAU DE COMPACTAÇÃO</v>
      </c>
      <c r="E130" s="252"/>
      <c r="F130" s="252"/>
      <c r="G130" s="252"/>
      <c r="H130" s="253"/>
      <c r="I130" s="22"/>
    </row>
    <row r="131" spans="1:9" s="54" customFormat="1" ht="12" customHeight="1" x14ac:dyDescent="0.25">
      <c r="A131" s="254" t="s">
        <v>87</v>
      </c>
      <c r="B131" s="255"/>
      <c r="C131" s="255"/>
      <c r="D131" s="255"/>
      <c r="E131" s="255"/>
      <c r="F131" s="255"/>
      <c r="G131" s="255"/>
      <c r="H131" s="256"/>
      <c r="I131" s="78"/>
    </row>
    <row r="132" spans="1:9" s="52" customFormat="1" ht="24" customHeight="1" thickBot="1" x14ac:dyDescent="0.3">
      <c r="A132" s="257" t="s">
        <v>230</v>
      </c>
      <c r="B132" s="258"/>
      <c r="C132" s="258"/>
      <c r="D132" s="258"/>
      <c r="E132" s="258"/>
      <c r="F132" s="258"/>
      <c r="G132" s="258"/>
      <c r="H132" s="259"/>
      <c r="I132" s="53"/>
    </row>
    <row r="133" spans="1:9" s="51" customFormat="1" ht="12" customHeight="1" x14ac:dyDescent="0.25">
      <c r="A133" s="218" t="s">
        <v>50</v>
      </c>
      <c r="B133" s="250" t="s">
        <v>51</v>
      </c>
      <c r="C133" s="250"/>
      <c r="D133" s="250" t="s">
        <v>52</v>
      </c>
      <c r="E133" s="250"/>
      <c r="F133" s="250"/>
      <c r="G133" s="250"/>
      <c r="H133" s="251"/>
      <c r="I133" s="50"/>
    </row>
    <row r="134" spans="1:9" s="23" customFormat="1" x14ac:dyDescent="0.25">
      <c r="A134" s="219" t="s">
        <v>190</v>
      </c>
      <c r="B134" s="147" t="s">
        <v>25</v>
      </c>
      <c r="C134" s="147" t="str">
        <f>ORÇAMENTO!C55</f>
        <v>17.01.040</v>
      </c>
      <c r="D134" s="252" t="str">
        <f>ORÇAMENTO!D55</f>
        <v>REPAROS EM CONCRETO FCK=15,0MPA EM CALÇADAS</v>
      </c>
      <c r="E134" s="252"/>
      <c r="F134" s="252"/>
      <c r="G134" s="252"/>
      <c r="H134" s="253"/>
      <c r="I134" s="22"/>
    </row>
    <row r="135" spans="1:9" s="54" customFormat="1" ht="12" customHeight="1" x14ac:dyDescent="0.25">
      <c r="A135" s="254" t="s">
        <v>87</v>
      </c>
      <c r="B135" s="255"/>
      <c r="C135" s="255"/>
      <c r="D135" s="255"/>
      <c r="E135" s="255"/>
      <c r="F135" s="255"/>
      <c r="G135" s="255"/>
      <c r="H135" s="256"/>
      <c r="I135" s="78"/>
    </row>
    <row r="136" spans="1:9" s="52" customFormat="1" ht="24" customHeight="1" thickBot="1" x14ac:dyDescent="0.3">
      <c r="A136" s="257" t="s">
        <v>231</v>
      </c>
      <c r="B136" s="258"/>
      <c r="C136" s="258"/>
      <c r="D136" s="258"/>
      <c r="E136" s="258"/>
      <c r="F136" s="258"/>
      <c r="G136" s="258"/>
      <c r="H136" s="259"/>
      <c r="I136" s="53"/>
    </row>
    <row r="137" spans="1:9" s="51" customFormat="1" ht="12" customHeight="1" x14ac:dyDescent="0.25">
      <c r="A137" s="218" t="s">
        <v>50</v>
      </c>
      <c r="B137" s="250" t="s">
        <v>51</v>
      </c>
      <c r="C137" s="250"/>
      <c r="D137" s="250" t="s">
        <v>52</v>
      </c>
      <c r="E137" s="250"/>
      <c r="F137" s="250"/>
      <c r="G137" s="250"/>
      <c r="H137" s="251"/>
      <c r="I137" s="50"/>
    </row>
    <row r="138" spans="1:9" s="23" customFormat="1" x14ac:dyDescent="0.25">
      <c r="A138" s="219" t="s">
        <v>191</v>
      </c>
      <c r="B138" s="147" t="s">
        <v>25</v>
      </c>
      <c r="C138" s="147" t="str">
        <f>ORÇAMENTO!C56</f>
        <v>24.03.210</v>
      </c>
      <c r="D138" s="252" t="str">
        <f>ORÇAMENTO!D56</f>
        <v>TELA DE PROTEÇÃO EM MALHA ONDULADA, FIO 10, COM REQUADRO DE FERRO CANTONEIRA</v>
      </c>
      <c r="E138" s="252"/>
      <c r="F138" s="252"/>
      <c r="G138" s="252"/>
      <c r="H138" s="253"/>
      <c r="I138" s="22"/>
    </row>
    <row r="139" spans="1:9" s="54" customFormat="1" ht="12" customHeight="1" x14ac:dyDescent="0.25">
      <c r="A139" s="254" t="s">
        <v>87</v>
      </c>
      <c r="B139" s="255"/>
      <c r="C139" s="255"/>
      <c r="D139" s="255"/>
      <c r="E139" s="255"/>
      <c r="F139" s="255"/>
      <c r="G139" s="255"/>
      <c r="H139" s="256"/>
      <c r="I139" s="78"/>
    </row>
    <row r="140" spans="1:9" s="52" customFormat="1" ht="24" customHeight="1" thickBot="1" x14ac:dyDescent="0.3">
      <c r="A140" s="260" t="s">
        <v>232</v>
      </c>
      <c r="B140" s="261"/>
      <c r="C140" s="261"/>
      <c r="D140" s="261"/>
      <c r="E140" s="261"/>
      <c r="F140" s="261"/>
      <c r="G140" s="261"/>
      <c r="H140" s="262"/>
      <c r="I140" s="53"/>
    </row>
    <row r="141" spans="1:9" s="52" customFormat="1" ht="16.5" customHeight="1" thickBot="1" x14ac:dyDescent="0.3">
      <c r="A141" s="222" t="s">
        <v>46</v>
      </c>
      <c r="B141" s="217"/>
      <c r="C141" s="217"/>
      <c r="D141" s="217" t="str">
        <f>ORÇAMENTO!D57</f>
        <v>REFLETORES PARA ILUMINAÇÃO DECORATIVA</v>
      </c>
      <c r="E141" s="217"/>
      <c r="F141" s="217"/>
      <c r="G141" s="217"/>
      <c r="H141" s="223"/>
      <c r="I141" s="53"/>
    </row>
    <row r="142" spans="1:9" s="51" customFormat="1" ht="12" customHeight="1" x14ac:dyDescent="0.25">
      <c r="A142" s="218" t="s">
        <v>50</v>
      </c>
      <c r="B142" s="250" t="s">
        <v>51</v>
      </c>
      <c r="C142" s="250"/>
      <c r="D142" s="250" t="s">
        <v>52</v>
      </c>
      <c r="E142" s="250"/>
      <c r="F142" s="250"/>
      <c r="G142" s="250"/>
      <c r="H142" s="251"/>
      <c r="I142" s="50"/>
    </row>
    <row r="143" spans="1:9" s="23" customFormat="1" x14ac:dyDescent="0.25">
      <c r="A143" s="219" t="s">
        <v>193</v>
      </c>
      <c r="B143" s="147" t="s">
        <v>25</v>
      </c>
      <c r="C143" s="147" t="str">
        <f>ORÇAMENTO!C58</f>
        <v>41.31.010</v>
      </c>
      <c r="D143" s="252" t="str">
        <f>ORÇAMENTO!D58</f>
        <v>REFLETOR EMBUTIDO PARA ILUMINAÇÃO DECORATIVA, LED, 50W, 220V</v>
      </c>
      <c r="E143" s="252"/>
      <c r="F143" s="252"/>
      <c r="G143" s="252"/>
      <c r="H143" s="253"/>
      <c r="I143" s="22"/>
    </row>
    <row r="144" spans="1:9" s="54" customFormat="1" ht="12" customHeight="1" x14ac:dyDescent="0.25">
      <c r="A144" s="254" t="s">
        <v>87</v>
      </c>
      <c r="B144" s="255"/>
      <c r="C144" s="255"/>
      <c r="D144" s="255"/>
      <c r="E144" s="255"/>
      <c r="F144" s="255"/>
      <c r="G144" s="255"/>
      <c r="H144" s="256"/>
      <c r="I144" s="78"/>
    </row>
    <row r="145" spans="1:9" s="52" customFormat="1" ht="24" customHeight="1" thickBot="1" x14ac:dyDescent="0.3">
      <c r="A145" s="257" t="s">
        <v>233</v>
      </c>
      <c r="B145" s="258"/>
      <c r="C145" s="258"/>
      <c r="D145" s="258"/>
      <c r="E145" s="258"/>
      <c r="F145" s="258"/>
      <c r="G145" s="258"/>
      <c r="H145" s="259"/>
      <c r="I145" s="53"/>
    </row>
    <row r="146" spans="1:9" s="12" customFormat="1" ht="34.5" customHeight="1" thickBot="1" x14ac:dyDescent="0.3">
      <c r="A146" s="41">
        <v>5</v>
      </c>
      <c r="B146" s="42"/>
      <c r="C146" s="42"/>
      <c r="D146" s="43" t="str">
        <f>ORÇAMENTO!D60</f>
        <v>PINTURA</v>
      </c>
      <c r="E146" s="42"/>
      <c r="F146" s="212"/>
      <c r="G146" s="212"/>
      <c r="H146" s="213"/>
      <c r="I146" s="15"/>
    </row>
    <row r="147" spans="1:9" s="51" customFormat="1" ht="12" customHeight="1" x14ac:dyDescent="0.25">
      <c r="A147" s="218" t="s">
        <v>50</v>
      </c>
      <c r="B147" s="250" t="s">
        <v>51</v>
      </c>
      <c r="C147" s="250"/>
      <c r="D147" s="250" t="s">
        <v>52</v>
      </c>
      <c r="E147" s="250"/>
      <c r="F147" s="250"/>
      <c r="G147" s="250"/>
      <c r="H147" s="251"/>
      <c r="I147" s="50"/>
    </row>
    <row r="148" spans="1:9" s="23" customFormat="1" x14ac:dyDescent="0.25">
      <c r="A148" s="219" t="s">
        <v>47</v>
      </c>
      <c r="B148" s="147" t="s">
        <v>25</v>
      </c>
      <c r="C148" s="147" t="str">
        <f>ORÇAMENTO!C61</f>
        <v>33.03.760</v>
      </c>
      <c r="D148" s="252" t="str">
        <f>ORÇAMENTO!D61</f>
        <v>HIDRORREPELENTE INCOLOR PARA FACHADA À BASE DE SILANO-SILOXANO OLIGOMÉRICO DISPERSO EM ÁGUA</v>
      </c>
      <c r="E148" s="252"/>
      <c r="F148" s="252"/>
      <c r="G148" s="252"/>
      <c r="H148" s="253"/>
      <c r="I148" s="22"/>
    </row>
    <row r="149" spans="1:9" s="54" customFormat="1" ht="12" customHeight="1" x14ac:dyDescent="0.25">
      <c r="A149" s="254" t="s">
        <v>87</v>
      </c>
      <c r="B149" s="255"/>
      <c r="C149" s="255"/>
      <c r="D149" s="255"/>
      <c r="E149" s="255"/>
      <c r="F149" s="255"/>
      <c r="G149" s="255"/>
      <c r="H149" s="256"/>
      <c r="I149" s="78"/>
    </row>
    <row r="150" spans="1:9" s="52" customFormat="1" ht="33.75" customHeight="1" thickBot="1" x14ac:dyDescent="0.3">
      <c r="A150" s="257" t="s">
        <v>266</v>
      </c>
      <c r="B150" s="258"/>
      <c r="C150" s="258"/>
      <c r="D150" s="258"/>
      <c r="E150" s="258"/>
      <c r="F150" s="258"/>
      <c r="G150" s="258"/>
      <c r="H150" s="259"/>
      <c r="I150" s="53"/>
    </row>
    <row r="151" spans="1:9" s="51" customFormat="1" ht="12" customHeight="1" x14ac:dyDescent="0.25">
      <c r="A151" s="218" t="s">
        <v>50</v>
      </c>
      <c r="B151" s="250" t="s">
        <v>51</v>
      </c>
      <c r="C151" s="250"/>
      <c r="D151" s="250" t="s">
        <v>52</v>
      </c>
      <c r="E151" s="250"/>
      <c r="F151" s="250"/>
      <c r="G151" s="250"/>
      <c r="H151" s="251"/>
      <c r="I151" s="50"/>
    </row>
    <row r="152" spans="1:9" s="23" customFormat="1" x14ac:dyDescent="0.25">
      <c r="A152" s="219" t="s">
        <v>48</v>
      </c>
      <c r="B152" s="147" t="s">
        <v>25</v>
      </c>
      <c r="C152" s="147" t="str">
        <f>ORÇAMENTO!C62</f>
        <v>33.05.330</v>
      </c>
      <c r="D152" s="252" t="str">
        <f>ORÇAMENTO!D62</f>
        <v>VERNIZ EM SUPERFÍCIE DE MADEIRA</v>
      </c>
      <c r="E152" s="252"/>
      <c r="F152" s="252"/>
      <c r="G152" s="252"/>
      <c r="H152" s="253"/>
      <c r="I152" s="22"/>
    </row>
    <row r="153" spans="1:9" s="54" customFormat="1" ht="12" customHeight="1" x14ac:dyDescent="0.25">
      <c r="A153" s="254" t="s">
        <v>87</v>
      </c>
      <c r="B153" s="255"/>
      <c r="C153" s="255"/>
      <c r="D153" s="255"/>
      <c r="E153" s="255"/>
      <c r="F153" s="255"/>
      <c r="G153" s="255"/>
      <c r="H153" s="256"/>
      <c r="I153" s="78"/>
    </row>
    <row r="154" spans="1:9" s="52" customFormat="1" ht="27" customHeight="1" thickBot="1" x14ac:dyDescent="0.3">
      <c r="A154" s="257" t="str">
        <f>A37</f>
        <v>= 2,80 x (9,45 + 9,40) = 52,78M² [MEDIDAS - PROJETO ARQUITETÔNICO]</v>
      </c>
      <c r="B154" s="258"/>
      <c r="C154" s="258"/>
      <c r="D154" s="258"/>
      <c r="E154" s="258"/>
      <c r="F154" s="258"/>
      <c r="G154" s="258"/>
      <c r="H154" s="259"/>
      <c r="I154" s="53"/>
    </row>
    <row r="155" spans="1:9" s="12" customFormat="1" ht="29.45" customHeight="1" thickBot="1" x14ac:dyDescent="0.3">
      <c r="A155" s="41">
        <v>6</v>
      </c>
      <c r="B155" s="42"/>
      <c r="C155" s="42"/>
      <c r="D155" s="43" t="str">
        <f>ORÇAMENTO!D64</f>
        <v>LIMPEZA E ARREMATES FINAIS</v>
      </c>
      <c r="E155" s="42"/>
      <c r="F155" s="212"/>
      <c r="G155" s="212"/>
      <c r="H155" s="213"/>
      <c r="I155" s="15"/>
    </row>
    <row r="156" spans="1:9" s="51" customFormat="1" ht="12" customHeight="1" x14ac:dyDescent="0.25">
      <c r="A156" s="218" t="s">
        <v>50</v>
      </c>
      <c r="B156" s="250" t="s">
        <v>51</v>
      </c>
      <c r="C156" s="250"/>
      <c r="D156" s="250" t="s">
        <v>52</v>
      </c>
      <c r="E156" s="250"/>
      <c r="F156" s="250"/>
      <c r="G156" s="250"/>
      <c r="H156" s="251"/>
      <c r="I156" s="50"/>
    </row>
    <row r="157" spans="1:9" s="23" customFormat="1" x14ac:dyDescent="0.25">
      <c r="A157" s="219" t="s">
        <v>49</v>
      </c>
      <c r="B157" s="147" t="s">
        <v>25</v>
      </c>
      <c r="C157" s="147" t="str">
        <f>ORÇAMENTO!C65</f>
        <v>55.01.020</v>
      </c>
      <c r="D157" s="252" t="str">
        <f>ORÇAMENTO!D65</f>
        <v>LIMPEZA FINAL DE OBRA</v>
      </c>
      <c r="E157" s="252"/>
      <c r="F157" s="252"/>
      <c r="G157" s="252"/>
      <c r="H157" s="253"/>
      <c r="I157" s="22"/>
    </row>
    <row r="158" spans="1:9" s="54" customFormat="1" ht="12" customHeight="1" x14ac:dyDescent="0.25">
      <c r="A158" s="254" t="s">
        <v>87</v>
      </c>
      <c r="B158" s="255"/>
      <c r="C158" s="255"/>
      <c r="D158" s="255"/>
      <c r="E158" s="255"/>
      <c r="F158" s="255"/>
      <c r="G158" s="255"/>
      <c r="H158" s="256"/>
      <c r="I158" s="78"/>
    </row>
    <row r="159" spans="1:9" s="52" customFormat="1" ht="24" customHeight="1" thickBot="1" x14ac:dyDescent="0.3">
      <c r="A159" s="263" t="s">
        <v>234</v>
      </c>
      <c r="B159" s="264"/>
      <c r="C159" s="264"/>
      <c r="D159" s="264"/>
      <c r="E159" s="264"/>
      <c r="F159" s="264"/>
      <c r="G159" s="264"/>
      <c r="H159" s="265"/>
      <c r="I159" s="53"/>
    </row>
    <row r="160" spans="1:9" s="79" customFormat="1" x14ac:dyDescent="0.25">
      <c r="D160" s="66"/>
      <c r="F160" s="67"/>
      <c r="G160" s="67"/>
      <c r="H160" s="67"/>
    </row>
    <row r="161" spans="1:9" s="79" customFormat="1" x14ac:dyDescent="0.25">
      <c r="D161" s="66"/>
      <c r="F161" s="67"/>
      <c r="G161" s="67"/>
      <c r="H161" s="67"/>
    </row>
    <row r="162" spans="1:9" s="79" customFormat="1" x14ac:dyDescent="0.25">
      <c r="D162" s="66"/>
      <c r="F162" s="67"/>
      <c r="G162" s="67"/>
      <c r="H162" s="67"/>
    </row>
    <row r="163" spans="1:9" s="79" customFormat="1" ht="123.6" customHeight="1" x14ac:dyDescent="0.25">
      <c r="D163" s="66"/>
      <c r="F163" s="67"/>
      <c r="G163" s="67"/>
      <c r="H163" s="67"/>
    </row>
    <row r="164" spans="1:9" s="77" customFormat="1" x14ac:dyDescent="0.25">
      <c r="A164" s="228" t="s">
        <v>97</v>
      </c>
      <c r="B164" s="228"/>
      <c r="C164" s="228"/>
      <c r="D164" s="228"/>
      <c r="E164" s="228"/>
      <c r="F164" s="228"/>
      <c r="G164" s="228"/>
      <c r="H164" s="228"/>
    </row>
    <row r="165" spans="1:9" s="79" customFormat="1" x14ac:dyDescent="0.25">
      <c r="A165" s="229" t="s">
        <v>98</v>
      </c>
      <c r="B165" s="229"/>
      <c r="C165" s="229"/>
      <c r="D165" s="229"/>
      <c r="E165" s="229"/>
      <c r="F165" s="229"/>
      <c r="G165" s="229"/>
      <c r="H165" s="229"/>
    </row>
    <row r="166" spans="1:9" s="79" customFormat="1" x14ac:dyDescent="0.25">
      <c r="A166" s="229" t="str">
        <f>ORÇAMENTO!A80</f>
        <v>RESPONSÁVEL TÉCNICO  - ART Nº 28027230180102454</v>
      </c>
      <c r="B166" s="229"/>
      <c r="C166" s="229"/>
      <c r="D166" s="229"/>
      <c r="E166" s="229"/>
      <c r="F166" s="229"/>
      <c r="G166" s="229"/>
      <c r="H166" s="229"/>
    </row>
    <row r="167" spans="1:9" s="23" customFormat="1" x14ac:dyDescent="0.25">
      <c r="A167" s="79"/>
      <c r="B167" s="79"/>
      <c r="C167" s="79"/>
      <c r="D167" s="66"/>
      <c r="E167" s="79"/>
      <c r="F167" s="67"/>
      <c r="G167" s="67"/>
      <c r="H167" s="67"/>
      <c r="I167" s="22"/>
    </row>
    <row r="168" spans="1:9" s="23" customFormat="1" x14ac:dyDescent="0.25">
      <c r="A168" s="79"/>
      <c r="B168" s="79"/>
      <c r="C168" s="79"/>
      <c r="D168" s="66"/>
      <c r="E168" s="79"/>
      <c r="F168" s="67"/>
      <c r="G168" s="67"/>
      <c r="H168" s="67"/>
      <c r="I168" s="22"/>
    </row>
    <row r="169" spans="1:9" s="23" customFormat="1" x14ac:dyDescent="0.25">
      <c r="A169" s="79"/>
      <c r="B169" s="79"/>
      <c r="C169" s="79"/>
      <c r="D169" s="66"/>
      <c r="E169" s="79"/>
      <c r="F169" s="67"/>
      <c r="G169" s="67"/>
      <c r="H169" s="67"/>
      <c r="I169" s="22"/>
    </row>
    <row r="170" spans="1:9" s="23" customFormat="1" x14ac:dyDescent="0.25">
      <c r="A170" s="79"/>
      <c r="B170" s="79"/>
      <c r="C170" s="79"/>
      <c r="D170" s="66"/>
      <c r="E170" s="79"/>
      <c r="F170" s="67"/>
      <c r="G170" s="67"/>
      <c r="H170" s="67"/>
      <c r="I170" s="22"/>
    </row>
    <row r="171" spans="1:9" s="23" customFormat="1" x14ac:dyDescent="0.25">
      <c r="A171" s="79"/>
      <c r="B171" s="79"/>
      <c r="C171" s="79"/>
      <c r="D171" s="66"/>
      <c r="E171" s="79"/>
      <c r="F171" s="67"/>
      <c r="G171" s="67"/>
      <c r="H171" s="67"/>
      <c r="I171" s="22"/>
    </row>
    <row r="172" spans="1:9" s="23" customFormat="1" x14ac:dyDescent="0.25">
      <c r="A172" s="79"/>
      <c r="B172" s="79"/>
      <c r="C172" s="79"/>
      <c r="D172" s="66"/>
      <c r="E172" s="79"/>
      <c r="F172" s="67"/>
      <c r="G172" s="67"/>
      <c r="H172" s="67"/>
      <c r="I172" s="22"/>
    </row>
    <row r="173" spans="1:9" s="23" customFormat="1" x14ac:dyDescent="0.25">
      <c r="A173" s="79"/>
      <c r="B173" s="79"/>
      <c r="C173" s="79"/>
      <c r="D173" s="66"/>
      <c r="E173" s="79"/>
      <c r="F173" s="67"/>
      <c r="G173" s="67"/>
      <c r="H173" s="67"/>
      <c r="I173" s="22"/>
    </row>
    <row r="174" spans="1:9" s="23" customFormat="1" x14ac:dyDescent="0.25">
      <c r="A174" s="79"/>
      <c r="B174" s="79"/>
      <c r="C174" s="79"/>
      <c r="D174" s="66"/>
      <c r="E174" s="79"/>
      <c r="F174" s="67"/>
      <c r="G174" s="67"/>
      <c r="H174" s="67"/>
      <c r="I174" s="22"/>
    </row>
    <row r="175" spans="1:9" s="23" customFormat="1" x14ac:dyDescent="0.25">
      <c r="A175" s="79"/>
      <c r="B175" s="79"/>
      <c r="C175" s="79"/>
      <c r="D175" s="66"/>
      <c r="E175" s="79"/>
      <c r="F175" s="67"/>
      <c r="G175" s="67"/>
      <c r="H175" s="67"/>
      <c r="I175" s="22"/>
    </row>
    <row r="176" spans="1:9" s="23" customFormat="1" x14ac:dyDescent="0.25">
      <c r="A176" s="79"/>
      <c r="B176" s="79"/>
      <c r="C176" s="79"/>
      <c r="D176" s="66"/>
      <c r="E176" s="79"/>
      <c r="F176" s="67"/>
      <c r="G176" s="67"/>
      <c r="H176" s="67"/>
      <c r="I176" s="22"/>
    </row>
    <row r="177" spans="1:9" s="23" customFormat="1" x14ac:dyDescent="0.25">
      <c r="A177" s="79"/>
      <c r="B177" s="79"/>
      <c r="C177" s="79"/>
      <c r="D177" s="66"/>
      <c r="E177" s="79"/>
      <c r="F177" s="67"/>
      <c r="G177" s="67"/>
      <c r="H177" s="67"/>
      <c r="I177" s="22"/>
    </row>
    <row r="178" spans="1:9" s="23" customFormat="1" x14ac:dyDescent="0.25">
      <c r="A178" s="79"/>
      <c r="B178" s="79"/>
      <c r="C178" s="79"/>
      <c r="D178" s="66"/>
      <c r="E178" s="79"/>
      <c r="F178" s="67"/>
      <c r="G178" s="67"/>
      <c r="H178" s="67"/>
      <c r="I178" s="22"/>
    </row>
    <row r="179" spans="1:9" s="23" customFormat="1" x14ac:dyDescent="0.25">
      <c r="A179" s="79"/>
      <c r="B179" s="79"/>
      <c r="C179" s="79"/>
      <c r="D179" s="66"/>
      <c r="E179" s="79"/>
      <c r="F179" s="67"/>
      <c r="G179" s="67"/>
      <c r="H179" s="67"/>
      <c r="I179" s="22"/>
    </row>
    <row r="180" spans="1:9" s="23" customFormat="1" x14ac:dyDescent="0.25">
      <c r="A180" s="79"/>
      <c r="B180" s="79"/>
      <c r="C180" s="79"/>
      <c r="D180" s="66"/>
      <c r="E180" s="79"/>
      <c r="F180" s="67"/>
      <c r="G180" s="67"/>
      <c r="H180" s="67"/>
      <c r="I180" s="22"/>
    </row>
    <row r="181" spans="1:9" s="23" customFormat="1" x14ac:dyDescent="0.25">
      <c r="A181" s="79"/>
      <c r="B181" s="79"/>
      <c r="C181" s="79"/>
      <c r="D181" s="66"/>
      <c r="E181" s="79"/>
      <c r="F181" s="67"/>
      <c r="G181" s="67"/>
      <c r="H181" s="67"/>
      <c r="I181" s="22"/>
    </row>
    <row r="182" spans="1:9" s="23" customFormat="1" x14ac:dyDescent="0.25">
      <c r="A182" s="79"/>
      <c r="B182" s="79"/>
      <c r="C182" s="79"/>
      <c r="D182" s="66"/>
      <c r="E182" s="79"/>
      <c r="F182" s="67"/>
      <c r="G182" s="67"/>
      <c r="H182" s="67"/>
      <c r="I182" s="22"/>
    </row>
    <row r="183" spans="1:9" s="23" customFormat="1" x14ac:dyDescent="0.25">
      <c r="A183" s="79"/>
      <c r="B183" s="79"/>
      <c r="C183" s="79"/>
      <c r="D183" s="66"/>
      <c r="E183" s="79"/>
      <c r="F183" s="67"/>
      <c r="G183" s="67"/>
      <c r="H183" s="67"/>
      <c r="I183" s="22"/>
    </row>
    <row r="184" spans="1:9" s="23" customFormat="1" x14ac:dyDescent="0.25">
      <c r="A184" s="79"/>
      <c r="B184" s="79"/>
      <c r="C184" s="79"/>
      <c r="D184" s="66"/>
      <c r="E184" s="79"/>
      <c r="F184" s="67"/>
      <c r="G184" s="67"/>
      <c r="H184" s="67"/>
      <c r="I184" s="22"/>
    </row>
    <row r="185" spans="1:9" s="23" customFormat="1" x14ac:dyDescent="0.25">
      <c r="A185" s="79"/>
      <c r="B185" s="79"/>
      <c r="C185" s="79"/>
      <c r="D185" s="66"/>
      <c r="E185" s="79"/>
      <c r="F185" s="67"/>
      <c r="G185" s="67"/>
      <c r="H185" s="67"/>
      <c r="I185" s="22"/>
    </row>
    <row r="186" spans="1:9" s="23" customFormat="1" x14ac:dyDescent="0.25">
      <c r="A186" s="79"/>
      <c r="B186" s="79"/>
      <c r="C186" s="79"/>
      <c r="D186" s="66"/>
      <c r="E186" s="79"/>
      <c r="F186" s="67"/>
      <c r="G186" s="67"/>
      <c r="H186" s="67"/>
      <c r="I186" s="22"/>
    </row>
    <row r="187" spans="1:9" s="23" customFormat="1" x14ac:dyDescent="0.25">
      <c r="A187" s="79"/>
      <c r="B187" s="79"/>
      <c r="C187" s="79"/>
      <c r="D187" s="66"/>
      <c r="E187" s="79"/>
      <c r="F187" s="67"/>
      <c r="G187" s="67"/>
      <c r="H187" s="67"/>
      <c r="I187" s="22"/>
    </row>
    <row r="188" spans="1:9" s="23" customFormat="1" x14ac:dyDescent="0.25">
      <c r="A188" s="79"/>
      <c r="B188" s="79"/>
      <c r="C188" s="79"/>
      <c r="D188" s="66"/>
      <c r="E188" s="79"/>
      <c r="F188" s="67"/>
      <c r="G188" s="67"/>
      <c r="H188" s="67"/>
      <c r="I188" s="22"/>
    </row>
    <row r="189" spans="1:9" s="23" customFormat="1" x14ac:dyDescent="0.25">
      <c r="A189" s="79"/>
      <c r="B189" s="79"/>
      <c r="C189" s="79"/>
      <c r="D189" s="66"/>
      <c r="E189" s="79"/>
      <c r="F189" s="67"/>
      <c r="G189" s="67"/>
      <c r="H189" s="67"/>
      <c r="I189" s="22"/>
    </row>
    <row r="190" spans="1:9" s="23" customFormat="1" x14ac:dyDescent="0.25">
      <c r="A190" s="79"/>
      <c r="B190" s="79"/>
      <c r="C190" s="79"/>
      <c r="D190" s="66"/>
      <c r="E190" s="79"/>
      <c r="F190" s="67"/>
      <c r="G190" s="67"/>
      <c r="H190" s="67"/>
      <c r="I190" s="22"/>
    </row>
    <row r="191" spans="1:9" s="23" customFormat="1" x14ac:dyDescent="0.25">
      <c r="A191" s="79"/>
      <c r="B191" s="79"/>
      <c r="C191" s="79"/>
      <c r="D191" s="66"/>
      <c r="E191" s="79"/>
      <c r="F191" s="67"/>
      <c r="G191" s="67"/>
      <c r="H191" s="67"/>
      <c r="I191" s="22"/>
    </row>
    <row r="192" spans="1:9" s="23" customFormat="1" x14ac:dyDescent="0.25">
      <c r="A192" s="79"/>
      <c r="B192" s="79"/>
      <c r="C192" s="79"/>
      <c r="D192" s="66"/>
      <c r="E192" s="79"/>
      <c r="F192" s="67"/>
      <c r="G192" s="67"/>
      <c r="H192" s="67"/>
      <c r="I192" s="22"/>
    </row>
    <row r="193" spans="1:9" s="23" customFormat="1" x14ac:dyDescent="0.25">
      <c r="A193" s="79"/>
      <c r="B193" s="79"/>
      <c r="C193" s="79"/>
      <c r="D193" s="66"/>
      <c r="E193" s="79"/>
      <c r="F193" s="67"/>
      <c r="G193" s="67"/>
      <c r="H193" s="67"/>
      <c r="I193" s="22"/>
    </row>
    <row r="194" spans="1:9" s="23" customFormat="1" x14ac:dyDescent="0.25">
      <c r="A194" s="79"/>
      <c r="B194" s="79"/>
      <c r="C194" s="79"/>
      <c r="D194" s="66"/>
      <c r="E194" s="79"/>
      <c r="F194" s="67"/>
      <c r="G194" s="67"/>
      <c r="H194" s="67"/>
      <c r="I194" s="22"/>
    </row>
    <row r="195" spans="1:9" s="23" customFormat="1" x14ac:dyDescent="0.25">
      <c r="A195" s="79"/>
      <c r="B195" s="79"/>
      <c r="C195" s="79"/>
      <c r="D195" s="66"/>
      <c r="E195" s="79"/>
      <c r="F195" s="67"/>
      <c r="G195" s="67"/>
      <c r="H195" s="67"/>
      <c r="I195" s="22"/>
    </row>
    <row r="196" spans="1:9" s="23" customFormat="1" x14ac:dyDescent="0.25">
      <c r="A196" s="79"/>
      <c r="B196" s="79"/>
      <c r="C196" s="79"/>
      <c r="D196" s="66"/>
      <c r="E196" s="79"/>
      <c r="F196" s="67"/>
      <c r="G196" s="67"/>
      <c r="H196" s="67"/>
      <c r="I196" s="22"/>
    </row>
    <row r="197" spans="1:9" s="23" customFormat="1" x14ac:dyDescent="0.25">
      <c r="A197" s="79"/>
      <c r="B197" s="79"/>
      <c r="C197" s="79"/>
      <c r="D197" s="66"/>
      <c r="E197" s="79"/>
      <c r="F197" s="67"/>
      <c r="G197" s="67"/>
      <c r="H197" s="67"/>
      <c r="I197" s="22"/>
    </row>
    <row r="198" spans="1:9" s="23" customFormat="1" x14ac:dyDescent="0.25">
      <c r="A198" s="79"/>
      <c r="B198" s="79"/>
      <c r="C198" s="79"/>
      <c r="D198" s="66"/>
      <c r="E198" s="79"/>
      <c r="F198" s="67"/>
      <c r="G198" s="67"/>
      <c r="H198" s="67"/>
      <c r="I198" s="22"/>
    </row>
    <row r="199" spans="1:9" s="23" customFormat="1" x14ac:dyDescent="0.25">
      <c r="A199" s="79"/>
      <c r="B199" s="79"/>
      <c r="C199" s="79"/>
      <c r="D199" s="66"/>
      <c r="E199" s="79"/>
      <c r="F199" s="67"/>
      <c r="G199" s="67"/>
      <c r="H199" s="67"/>
      <c r="I199" s="22"/>
    </row>
    <row r="200" spans="1:9" s="23" customFormat="1" x14ac:dyDescent="0.25">
      <c r="A200" s="79"/>
      <c r="B200" s="79"/>
      <c r="C200" s="79"/>
      <c r="D200" s="66"/>
      <c r="E200" s="79"/>
      <c r="F200" s="67"/>
      <c r="G200" s="67"/>
      <c r="H200" s="67"/>
      <c r="I200" s="22"/>
    </row>
    <row r="201" spans="1:9" s="23" customFormat="1" x14ac:dyDescent="0.25">
      <c r="A201" s="79"/>
      <c r="B201" s="79"/>
      <c r="C201" s="79"/>
      <c r="D201" s="66"/>
      <c r="E201" s="79"/>
      <c r="F201" s="67"/>
      <c r="G201" s="67"/>
      <c r="H201" s="67"/>
      <c r="I201" s="22"/>
    </row>
    <row r="202" spans="1:9" s="23" customFormat="1" x14ac:dyDescent="0.25">
      <c r="A202" s="79"/>
      <c r="B202" s="79"/>
      <c r="C202" s="79"/>
      <c r="D202" s="66"/>
      <c r="E202" s="79"/>
      <c r="F202" s="67"/>
      <c r="G202" s="67"/>
      <c r="H202" s="67"/>
      <c r="I202" s="22"/>
    </row>
    <row r="203" spans="1:9" s="23" customFormat="1" x14ac:dyDescent="0.25">
      <c r="A203" s="79"/>
      <c r="B203" s="79"/>
      <c r="C203" s="79"/>
      <c r="D203" s="66"/>
      <c r="E203" s="79"/>
      <c r="F203" s="67"/>
      <c r="G203" s="67"/>
      <c r="H203" s="67"/>
      <c r="I203" s="22"/>
    </row>
    <row r="204" spans="1:9" s="23" customFormat="1" x14ac:dyDescent="0.25">
      <c r="A204" s="79"/>
      <c r="B204" s="79"/>
      <c r="C204" s="79"/>
      <c r="D204" s="66"/>
      <c r="E204" s="79"/>
      <c r="F204" s="67"/>
      <c r="G204" s="67"/>
      <c r="H204" s="67"/>
      <c r="I204" s="22"/>
    </row>
    <row r="205" spans="1:9" s="23" customFormat="1" x14ac:dyDescent="0.25">
      <c r="A205" s="79"/>
      <c r="B205" s="79"/>
      <c r="C205" s="79"/>
      <c r="D205" s="66"/>
      <c r="E205" s="79"/>
      <c r="F205" s="67"/>
      <c r="G205" s="67"/>
      <c r="H205" s="67"/>
      <c r="I205" s="22"/>
    </row>
    <row r="206" spans="1:9" s="23" customFormat="1" x14ac:dyDescent="0.25">
      <c r="A206" s="79"/>
      <c r="B206" s="79"/>
      <c r="C206" s="79"/>
      <c r="D206" s="66"/>
      <c r="E206" s="79"/>
      <c r="F206" s="67"/>
      <c r="G206" s="67"/>
      <c r="H206" s="67"/>
      <c r="I206" s="22"/>
    </row>
    <row r="207" spans="1:9" s="23" customFormat="1" x14ac:dyDescent="0.25">
      <c r="A207" s="79"/>
      <c r="B207" s="79"/>
      <c r="C207" s="79"/>
      <c r="D207" s="66"/>
      <c r="E207" s="79"/>
      <c r="F207" s="67"/>
      <c r="G207" s="67"/>
      <c r="H207" s="67"/>
      <c r="I207" s="22"/>
    </row>
    <row r="208" spans="1:9" s="23" customFormat="1" x14ac:dyDescent="0.25">
      <c r="A208" s="79"/>
      <c r="B208" s="79"/>
      <c r="C208" s="79"/>
      <c r="D208" s="66"/>
      <c r="E208" s="79"/>
      <c r="F208" s="67"/>
      <c r="G208" s="67"/>
      <c r="H208" s="67"/>
      <c r="I208" s="22"/>
    </row>
    <row r="209" spans="1:9" s="23" customFormat="1" x14ac:dyDescent="0.25">
      <c r="A209" s="79"/>
      <c r="B209" s="79"/>
      <c r="C209" s="79"/>
      <c r="D209" s="66"/>
      <c r="E209" s="79"/>
      <c r="F209" s="67"/>
      <c r="G209" s="67"/>
      <c r="H209" s="67"/>
      <c r="I209" s="22"/>
    </row>
    <row r="210" spans="1:9" s="23" customFormat="1" x14ac:dyDescent="0.25">
      <c r="A210" s="38"/>
      <c r="B210" s="38"/>
      <c r="C210" s="38"/>
      <c r="D210" s="39"/>
      <c r="E210" s="38"/>
      <c r="F210" s="40"/>
      <c r="G210" s="40"/>
      <c r="H210" s="40"/>
    </row>
    <row r="211" spans="1:9" s="23" customFormat="1" x14ac:dyDescent="0.25">
      <c r="D211" s="33"/>
      <c r="F211" s="21"/>
      <c r="G211" s="21"/>
      <c r="H211" s="21"/>
    </row>
    <row r="212" spans="1:9" s="23" customFormat="1" x14ac:dyDescent="0.25">
      <c r="D212" s="33"/>
      <c r="F212" s="21"/>
      <c r="G212" s="21"/>
      <c r="H212" s="21"/>
    </row>
    <row r="213" spans="1:9" s="23" customFormat="1" x14ac:dyDescent="0.25">
      <c r="D213" s="33"/>
      <c r="F213" s="21"/>
      <c r="G213" s="21"/>
      <c r="H213" s="21"/>
    </row>
    <row r="214" spans="1:9" s="23" customFormat="1" x14ac:dyDescent="0.25">
      <c r="D214" s="33"/>
      <c r="F214" s="21"/>
      <c r="G214" s="21"/>
      <c r="H214" s="21"/>
    </row>
    <row r="215" spans="1:9" s="23" customFormat="1" x14ac:dyDescent="0.25">
      <c r="D215" s="33"/>
      <c r="F215" s="21"/>
      <c r="G215" s="21"/>
      <c r="H215" s="21"/>
    </row>
    <row r="216" spans="1:9" s="23" customFormat="1" x14ac:dyDescent="0.25">
      <c r="D216" s="33"/>
      <c r="F216" s="21"/>
      <c r="G216" s="21"/>
      <c r="H216" s="21"/>
    </row>
    <row r="217" spans="1:9" s="23" customFormat="1" x14ac:dyDescent="0.25">
      <c r="D217" s="33"/>
      <c r="F217" s="21"/>
      <c r="G217" s="21"/>
      <c r="H217" s="21"/>
    </row>
    <row r="218" spans="1:9" s="23" customFormat="1" x14ac:dyDescent="0.25">
      <c r="D218" s="33"/>
      <c r="F218" s="21"/>
      <c r="G218" s="21"/>
      <c r="H218" s="21"/>
    </row>
    <row r="219" spans="1:9" s="23" customFormat="1" x14ac:dyDescent="0.25">
      <c r="D219" s="33"/>
      <c r="F219" s="21"/>
      <c r="G219" s="21"/>
      <c r="H219" s="21"/>
    </row>
    <row r="220" spans="1:9" s="23" customFormat="1" x14ac:dyDescent="0.25">
      <c r="D220" s="33"/>
      <c r="F220" s="21"/>
      <c r="G220" s="21"/>
      <c r="H220" s="21"/>
    </row>
    <row r="221" spans="1:9" s="23" customFormat="1" x14ac:dyDescent="0.25">
      <c r="D221" s="33"/>
      <c r="F221" s="21"/>
      <c r="G221" s="21"/>
      <c r="H221" s="21"/>
    </row>
    <row r="222" spans="1:9" s="23" customFormat="1" x14ac:dyDescent="0.25">
      <c r="D222" s="33"/>
      <c r="F222" s="21"/>
      <c r="G222" s="21"/>
      <c r="H222" s="21"/>
    </row>
    <row r="223" spans="1:9" s="23" customFormat="1" x14ac:dyDescent="0.25">
      <c r="D223" s="33"/>
      <c r="F223" s="21"/>
      <c r="G223" s="21"/>
      <c r="H223" s="21"/>
    </row>
    <row r="224" spans="1:9" s="23" customFormat="1" x14ac:dyDescent="0.25">
      <c r="D224" s="33"/>
      <c r="F224" s="21"/>
      <c r="G224" s="21"/>
      <c r="H224" s="21"/>
    </row>
    <row r="225" spans="4:8" s="23" customFormat="1" x14ac:dyDescent="0.25">
      <c r="D225" s="33"/>
      <c r="F225" s="21"/>
      <c r="G225" s="21"/>
      <c r="H225" s="21"/>
    </row>
    <row r="226" spans="4:8" s="23" customFormat="1" x14ac:dyDescent="0.25">
      <c r="D226" s="33"/>
      <c r="F226" s="21"/>
      <c r="G226" s="21"/>
      <c r="H226" s="21"/>
    </row>
    <row r="227" spans="4:8" s="23" customFormat="1" x14ac:dyDescent="0.25">
      <c r="D227" s="33"/>
      <c r="F227" s="21"/>
      <c r="G227" s="21"/>
      <c r="H227" s="21"/>
    </row>
    <row r="228" spans="4:8" s="23" customFormat="1" x14ac:dyDescent="0.25">
      <c r="D228" s="33"/>
      <c r="F228" s="21"/>
      <c r="G228" s="21"/>
      <c r="H228" s="21"/>
    </row>
    <row r="229" spans="4:8" s="23" customFormat="1" x14ac:dyDescent="0.25">
      <c r="D229" s="33"/>
      <c r="F229" s="21"/>
      <c r="G229" s="21"/>
      <c r="H229" s="21"/>
    </row>
    <row r="230" spans="4:8" s="23" customFormat="1" x14ac:dyDescent="0.25">
      <c r="D230" s="33"/>
      <c r="F230" s="21"/>
      <c r="G230" s="21"/>
      <c r="H230" s="21"/>
    </row>
    <row r="231" spans="4:8" s="23" customFormat="1" x14ac:dyDescent="0.25">
      <c r="D231" s="33"/>
      <c r="F231" s="21"/>
      <c r="G231" s="21"/>
      <c r="H231" s="21"/>
    </row>
    <row r="232" spans="4:8" s="23" customFormat="1" x14ac:dyDescent="0.25">
      <c r="D232" s="33"/>
      <c r="F232" s="21"/>
      <c r="G232" s="21"/>
      <c r="H232" s="21"/>
    </row>
    <row r="233" spans="4:8" s="23" customFormat="1" x14ac:dyDescent="0.25">
      <c r="D233" s="33"/>
      <c r="F233" s="21"/>
      <c r="G233" s="21"/>
      <c r="H233" s="21"/>
    </row>
    <row r="234" spans="4:8" s="23" customFormat="1" x14ac:dyDescent="0.25">
      <c r="D234" s="33"/>
      <c r="F234" s="21"/>
      <c r="G234" s="21"/>
      <c r="H234" s="21"/>
    </row>
    <row r="235" spans="4:8" s="23" customFormat="1" x14ac:dyDescent="0.25">
      <c r="D235" s="33"/>
      <c r="F235" s="21"/>
      <c r="G235" s="21"/>
      <c r="H235" s="21"/>
    </row>
    <row r="236" spans="4:8" s="23" customFormat="1" x14ac:dyDescent="0.25">
      <c r="D236" s="33"/>
      <c r="F236" s="21"/>
      <c r="G236" s="21"/>
      <c r="H236" s="21"/>
    </row>
    <row r="237" spans="4:8" s="23" customFormat="1" x14ac:dyDescent="0.25">
      <c r="D237" s="33"/>
      <c r="F237" s="21"/>
      <c r="G237" s="21"/>
      <c r="H237" s="21"/>
    </row>
    <row r="238" spans="4:8" s="23" customFormat="1" x14ac:dyDescent="0.25">
      <c r="D238" s="33"/>
      <c r="F238" s="21"/>
      <c r="G238" s="21"/>
      <c r="H238" s="21"/>
    </row>
    <row r="239" spans="4:8" s="23" customFormat="1" x14ac:dyDescent="0.25">
      <c r="D239" s="33"/>
      <c r="F239" s="21"/>
      <c r="G239" s="21"/>
      <c r="H239" s="21"/>
    </row>
    <row r="240" spans="4:8" s="23" customFormat="1" x14ac:dyDescent="0.25">
      <c r="D240" s="33"/>
      <c r="F240" s="21"/>
      <c r="G240" s="21"/>
      <c r="H240" s="21"/>
    </row>
    <row r="241" spans="1:8" s="23" customFormat="1" x14ac:dyDescent="0.25">
      <c r="D241" s="33"/>
      <c r="F241" s="21"/>
      <c r="G241" s="21"/>
      <c r="H241" s="21"/>
    </row>
    <row r="242" spans="1:8" s="23" customFormat="1" x14ac:dyDescent="0.25">
      <c r="D242" s="33"/>
      <c r="F242" s="21"/>
      <c r="G242" s="21"/>
      <c r="H242" s="21"/>
    </row>
    <row r="243" spans="1:8" s="23" customFormat="1" x14ac:dyDescent="0.25">
      <c r="D243" s="33"/>
      <c r="F243" s="21"/>
      <c r="G243" s="21"/>
      <c r="H243" s="21"/>
    </row>
    <row r="244" spans="1:8" s="23" customFormat="1" x14ac:dyDescent="0.25">
      <c r="D244" s="33"/>
      <c r="F244" s="21"/>
      <c r="G244" s="21"/>
      <c r="H244" s="21"/>
    </row>
    <row r="245" spans="1:8" s="23" customFormat="1" x14ac:dyDescent="0.25">
      <c r="D245" s="33"/>
      <c r="F245" s="21"/>
      <c r="G245" s="21"/>
      <c r="H245" s="21"/>
    </row>
    <row r="246" spans="1:8" s="23" customFormat="1" x14ac:dyDescent="0.25">
      <c r="D246" s="33"/>
      <c r="F246" s="21"/>
      <c r="G246" s="21"/>
      <c r="H246" s="21"/>
    </row>
    <row r="247" spans="1:8" s="23" customFormat="1" x14ac:dyDescent="0.25">
      <c r="D247" s="33"/>
      <c r="F247" s="21"/>
      <c r="G247" s="21"/>
      <c r="H247" s="21"/>
    </row>
    <row r="248" spans="1:8" s="23" customFormat="1" x14ac:dyDescent="0.25">
      <c r="D248" s="33"/>
      <c r="F248" s="21"/>
      <c r="G248" s="21"/>
      <c r="H248" s="21"/>
    </row>
    <row r="249" spans="1:8" s="23" customFormat="1" x14ac:dyDescent="0.25">
      <c r="D249" s="33"/>
      <c r="F249" s="21"/>
      <c r="G249" s="21"/>
      <c r="H249" s="21"/>
    </row>
    <row r="250" spans="1:8" s="23" customFormat="1" x14ac:dyDescent="0.25">
      <c r="D250" s="33"/>
      <c r="F250" s="21"/>
      <c r="G250" s="21"/>
      <c r="H250" s="21"/>
    </row>
    <row r="251" spans="1:8" s="23" customFormat="1" x14ac:dyDescent="0.25">
      <c r="D251" s="33"/>
      <c r="F251" s="21"/>
      <c r="G251" s="21"/>
      <c r="H251" s="21"/>
    </row>
    <row r="252" spans="1:8" s="23" customFormat="1" x14ac:dyDescent="0.25">
      <c r="D252" s="33"/>
      <c r="F252" s="21"/>
      <c r="G252" s="21"/>
      <c r="H252" s="21"/>
    </row>
    <row r="253" spans="1:8" s="23" customFormat="1" x14ac:dyDescent="0.25">
      <c r="D253" s="33"/>
      <c r="F253" s="21"/>
      <c r="G253" s="21"/>
      <c r="H253" s="21"/>
    </row>
    <row r="254" spans="1:8" s="9" customFormat="1" x14ac:dyDescent="0.25">
      <c r="A254" s="8"/>
      <c r="D254" s="10"/>
      <c r="F254" s="11"/>
      <c r="G254" s="11"/>
      <c r="H254" s="11"/>
    </row>
  </sheetData>
  <mergeCells count="181">
    <mergeCell ref="B44:C44"/>
    <mergeCell ref="D44:H44"/>
    <mergeCell ref="D45:H45"/>
    <mergeCell ref="A46:H46"/>
    <mergeCell ref="A47:H47"/>
    <mergeCell ref="B38:C38"/>
    <mergeCell ref="D38:H38"/>
    <mergeCell ref="D39:H39"/>
    <mergeCell ref="A40:H40"/>
    <mergeCell ref="A41:H41"/>
    <mergeCell ref="B12:C12"/>
    <mergeCell ref="D12:H12"/>
    <mergeCell ref="D13:H13"/>
    <mergeCell ref="A9:H9"/>
    <mergeCell ref="D30:H30"/>
    <mergeCell ref="A32:H32"/>
    <mergeCell ref="B34:C34"/>
    <mergeCell ref="D34:H34"/>
    <mergeCell ref="D35:H35"/>
    <mergeCell ref="B16:C16"/>
    <mergeCell ref="D16:H16"/>
    <mergeCell ref="D17:H17"/>
    <mergeCell ref="A18:H18"/>
    <mergeCell ref="A19:H19"/>
    <mergeCell ref="C1:H2"/>
    <mergeCell ref="A2:B8"/>
    <mergeCell ref="D4:F4"/>
    <mergeCell ref="D5:F5"/>
    <mergeCell ref="C6:E6"/>
    <mergeCell ref="F6:H6"/>
    <mergeCell ref="F7:H7"/>
    <mergeCell ref="A36:H36"/>
    <mergeCell ref="A37:H37"/>
    <mergeCell ref="A23:H23"/>
    <mergeCell ref="D25:H25"/>
    <mergeCell ref="A27:H27"/>
    <mergeCell ref="A14:H14"/>
    <mergeCell ref="A15:H15"/>
    <mergeCell ref="B20:C20"/>
    <mergeCell ref="D20:H20"/>
    <mergeCell ref="D21:H21"/>
    <mergeCell ref="A22:H22"/>
    <mergeCell ref="B25:C25"/>
    <mergeCell ref="D26:H26"/>
    <mergeCell ref="D29:H29"/>
    <mergeCell ref="A31:H31"/>
    <mergeCell ref="A28:H28"/>
    <mergeCell ref="B29:C29"/>
    <mergeCell ref="D53:H53"/>
    <mergeCell ref="A55:H55"/>
    <mergeCell ref="D57:H57"/>
    <mergeCell ref="B48:C48"/>
    <mergeCell ref="D48:H48"/>
    <mergeCell ref="D49:H49"/>
    <mergeCell ref="A50:H50"/>
    <mergeCell ref="A51:H51"/>
    <mergeCell ref="B53:C53"/>
    <mergeCell ref="D54:H54"/>
    <mergeCell ref="A56:H56"/>
    <mergeCell ref="B57:C57"/>
    <mergeCell ref="A76:H76"/>
    <mergeCell ref="A63:H63"/>
    <mergeCell ref="D65:H65"/>
    <mergeCell ref="A67:H67"/>
    <mergeCell ref="A59:H59"/>
    <mergeCell ref="D61:H61"/>
    <mergeCell ref="D58:H58"/>
    <mergeCell ref="A60:H60"/>
    <mergeCell ref="B61:C61"/>
    <mergeCell ref="D62:H62"/>
    <mergeCell ref="A64:H64"/>
    <mergeCell ref="B65:C65"/>
    <mergeCell ref="D66:H66"/>
    <mergeCell ref="A68:H68"/>
    <mergeCell ref="D70:H70"/>
    <mergeCell ref="A72:H72"/>
    <mergeCell ref="B70:C70"/>
    <mergeCell ref="D71:H71"/>
    <mergeCell ref="A73:H73"/>
    <mergeCell ref="B74:C74"/>
    <mergeCell ref="D74:H74"/>
    <mergeCell ref="D75:H75"/>
    <mergeCell ref="A108:H108"/>
    <mergeCell ref="D106:H106"/>
    <mergeCell ref="A102:H102"/>
    <mergeCell ref="A103:H103"/>
    <mergeCell ref="B105:C105"/>
    <mergeCell ref="D105:H105"/>
    <mergeCell ref="A107:H107"/>
    <mergeCell ref="B88:C88"/>
    <mergeCell ref="D88:H88"/>
    <mergeCell ref="D89:H89"/>
    <mergeCell ref="A90:H90"/>
    <mergeCell ref="A91:H91"/>
    <mergeCell ref="B92:C92"/>
    <mergeCell ref="D92:H92"/>
    <mergeCell ref="D93:H93"/>
    <mergeCell ref="A94:H94"/>
    <mergeCell ref="A95:H95"/>
    <mergeCell ref="B96:C96"/>
    <mergeCell ref="D96:H96"/>
    <mergeCell ref="D97:H97"/>
    <mergeCell ref="A98:H98"/>
    <mergeCell ref="A99:H99"/>
    <mergeCell ref="B100:C100"/>
    <mergeCell ref="D100:H100"/>
    <mergeCell ref="B109:C109"/>
    <mergeCell ref="D109:H109"/>
    <mergeCell ref="D110:H110"/>
    <mergeCell ref="A112:H112"/>
    <mergeCell ref="A111:H111"/>
    <mergeCell ref="B113:C113"/>
    <mergeCell ref="D113:H113"/>
    <mergeCell ref="D114:H114"/>
    <mergeCell ref="A115:H115"/>
    <mergeCell ref="A116:H116"/>
    <mergeCell ref="B117:C117"/>
    <mergeCell ref="D117:H117"/>
    <mergeCell ref="D118:H118"/>
    <mergeCell ref="A119:H119"/>
    <mergeCell ref="A120:H120"/>
    <mergeCell ref="D126:H126"/>
    <mergeCell ref="A127:H127"/>
    <mergeCell ref="A128:H128"/>
    <mergeCell ref="B121:C121"/>
    <mergeCell ref="D121:H121"/>
    <mergeCell ref="D122:H122"/>
    <mergeCell ref="A123:H123"/>
    <mergeCell ref="A124:H124"/>
    <mergeCell ref="B125:C125"/>
    <mergeCell ref="D125:H125"/>
    <mergeCell ref="D134:H134"/>
    <mergeCell ref="A135:H135"/>
    <mergeCell ref="A136:H136"/>
    <mergeCell ref="B129:C129"/>
    <mergeCell ref="D129:H129"/>
    <mergeCell ref="D130:H130"/>
    <mergeCell ref="A131:H131"/>
    <mergeCell ref="A132:H132"/>
    <mergeCell ref="B133:C133"/>
    <mergeCell ref="D133:H133"/>
    <mergeCell ref="B137:C137"/>
    <mergeCell ref="D137:H137"/>
    <mergeCell ref="D138:H138"/>
    <mergeCell ref="A139:H139"/>
    <mergeCell ref="A140:H140"/>
    <mergeCell ref="A149:H149"/>
    <mergeCell ref="B151:C151"/>
    <mergeCell ref="D151:H151"/>
    <mergeCell ref="A153:H153"/>
    <mergeCell ref="D147:H147"/>
    <mergeCell ref="B147:C147"/>
    <mergeCell ref="D148:H148"/>
    <mergeCell ref="A150:H150"/>
    <mergeCell ref="D152:H152"/>
    <mergeCell ref="B142:C142"/>
    <mergeCell ref="D142:H142"/>
    <mergeCell ref="D143:H143"/>
    <mergeCell ref="A144:H144"/>
    <mergeCell ref="A145:H145"/>
    <mergeCell ref="D156:H156"/>
    <mergeCell ref="A158:H158"/>
    <mergeCell ref="B156:C156"/>
    <mergeCell ref="D157:H157"/>
    <mergeCell ref="A159:H159"/>
    <mergeCell ref="A154:H154"/>
    <mergeCell ref="A164:H164"/>
    <mergeCell ref="A165:H165"/>
    <mergeCell ref="A166:H166"/>
    <mergeCell ref="D101:H101"/>
    <mergeCell ref="A77:H77"/>
    <mergeCell ref="B78:C78"/>
    <mergeCell ref="D78:H78"/>
    <mergeCell ref="D79:H79"/>
    <mergeCell ref="A80:H80"/>
    <mergeCell ref="A81:H81"/>
    <mergeCell ref="B83:C83"/>
    <mergeCell ref="D84:H84"/>
    <mergeCell ref="A86:H86"/>
    <mergeCell ref="D83:H83"/>
    <mergeCell ref="A85:H85"/>
  </mergeCells>
  <printOptions horizontalCentered="1"/>
  <pageMargins left="0.51181102362204722" right="0.51181102362204722" top="0.98425196850393704" bottom="1.1811023622047245" header="0.31496062992125984" footer="0.51181102362204722"/>
  <pageSetup paperSize="9" scale="79" fitToHeight="0" orientation="portrait" r:id="rId1"/>
  <headerFooter>
    <oddFooter>&amp;L&amp;"-,Negrito"&amp;9Data: 26/01/2018&amp;C&amp;"-,Negrito"&amp;9ILUMINAÇÃO DECORATIVA / FORRO DE MADEIRA / PINTURA NO PORTAL DA CIDADE&amp;R&amp;"-,Negrito"&amp;9Fls. &amp;P /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98"/>
  <sheetViews>
    <sheetView zoomScaleNormal="100" workbookViewId="0"/>
  </sheetViews>
  <sheetFormatPr defaultColWidth="8.85546875" defaultRowHeight="12" x14ac:dyDescent="0.25"/>
  <cols>
    <col min="1" max="1" width="5" style="1" customWidth="1"/>
    <col min="2" max="2" width="12.140625" style="1" customWidth="1"/>
    <col min="3" max="3" width="13.85546875" style="1" customWidth="1"/>
    <col min="4" max="4" width="60" style="2" customWidth="1"/>
    <col min="5" max="5" width="2.7109375" style="1" customWidth="1"/>
    <col min="6" max="6" width="7.7109375" style="3" customWidth="1"/>
    <col min="7" max="8" width="9.5703125" style="3" customWidth="1"/>
    <col min="9" max="9" width="39.140625" style="1" customWidth="1"/>
    <col min="10" max="16384" width="8.85546875" style="1"/>
  </cols>
  <sheetData>
    <row r="1" spans="1:9" s="19" customFormat="1" ht="12" customHeight="1" x14ac:dyDescent="0.25">
      <c r="A1" s="61"/>
      <c r="B1" s="61"/>
      <c r="C1" s="243" t="s">
        <v>85</v>
      </c>
      <c r="D1" s="243"/>
      <c r="E1" s="243"/>
      <c r="F1" s="243"/>
      <c r="G1" s="243"/>
      <c r="H1" s="243"/>
    </row>
    <row r="2" spans="1:9" s="4" customFormat="1" ht="12" customHeight="1" x14ac:dyDescent="0.25">
      <c r="A2" s="228"/>
      <c r="B2" s="228"/>
      <c r="C2" s="243"/>
      <c r="D2" s="243"/>
      <c r="E2" s="243"/>
      <c r="F2" s="243"/>
      <c r="G2" s="243"/>
      <c r="H2" s="243"/>
    </row>
    <row r="3" spans="1:9" s="28" customFormat="1" ht="11.25" x14ac:dyDescent="0.2">
      <c r="A3" s="228"/>
      <c r="B3" s="228"/>
      <c r="C3" s="32" t="s">
        <v>53</v>
      </c>
      <c r="D3" s="32"/>
      <c r="E3" s="32"/>
      <c r="F3" s="32"/>
      <c r="G3" s="32"/>
      <c r="H3" s="32"/>
    </row>
    <row r="4" spans="1:9" s="4" customFormat="1" ht="33.75" customHeight="1" x14ac:dyDescent="0.25">
      <c r="A4" s="228"/>
      <c r="B4" s="228"/>
      <c r="C4" s="61"/>
      <c r="D4" s="242" t="str">
        <f>ORÇAMENTO!D4</f>
        <v>ILUMINAÇÃO DECORATIVA / FORRO DE MADEIRA / PINTURA NO PORTAL DA CIDADE</v>
      </c>
      <c r="E4" s="242"/>
      <c r="F4" s="242"/>
      <c r="G4" s="20"/>
      <c r="H4" s="20"/>
    </row>
    <row r="5" spans="1:9" s="4" customFormat="1" ht="12.75" x14ac:dyDescent="0.2">
      <c r="A5" s="228"/>
      <c r="B5" s="228"/>
      <c r="C5" s="61"/>
      <c r="D5" s="241"/>
      <c r="E5" s="241"/>
      <c r="F5" s="241"/>
      <c r="G5" s="20"/>
      <c r="H5" s="20"/>
    </row>
    <row r="6" spans="1:9" s="28" customFormat="1" ht="11.25" x14ac:dyDescent="0.25">
      <c r="A6" s="228"/>
      <c r="B6" s="228"/>
      <c r="C6" s="249" t="s">
        <v>86</v>
      </c>
      <c r="D6" s="249"/>
      <c r="E6" s="249"/>
      <c r="F6" s="246" t="s">
        <v>20</v>
      </c>
      <c r="G6" s="246"/>
      <c r="H6" s="246"/>
    </row>
    <row r="7" spans="1:9" s="30" customFormat="1" ht="12.75" x14ac:dyDescent="0.2">
      <c r="A7" s="228"/>
      <c r="B7" s="228"/>
      <c r="C7" s="29"/>
      <c r="D7" s="49"/>
      <c r="E7" s="31"/>
      <c r="F7" s="247">
        <f>ORÇAMENTO!F8</f>
        <v>43126</v>
      </c>
      <c r="G7" s="247"/>
      <c r="H7" s="247"/>
    </row>
    <row r="8" spans="1:9" s="18" customFormat="1" ht="21" customHeight="1" x14ac:dyDescent="0.25">
      <c r="A8" s="228"/>
      <c r="B8" s="228"/>
      <c r="C8" s="61"/>
      <c r="D8" s="24"/>
      <c r="E8" s="24"/>
      <c r="F8" s="34"/>
      <c r="G8" s="35"/>
      <c r="H8" s="36"/>
    </row>
    <row r="9" spans="1:9" s="18" customFormat="1" ht="12" customHeight="1" x14ac:dyDescent="0.25">
      <c r="A9" s="228" t="s">
        <v>7</v>
      </c>
      <c r="B9" s="228"/>
      <c r="C9" s="228"/>
      <c r="D9" s="228"/>
      <c r="E9" s="228"/>
      <c r="F9" s="228"/>
      <c r="G9" s="228"/>
      <c r="H9" s="228"/>
    </row>
    <row r="10" spans="1:9" s="18" customFormat="1" ht="122.45" customHeight="1" thickBot="1" x14ac:dyDescent="0.3">
      <c r="A10" s="61"/>
      <c r="B10" s="61"/>
      <c r="C10" s="61"/>
      <c r="D10" s="61"/>
      <c r="E10" s="61"/>
      <c r="F10" s="61"/>
      <c r="G10" s="61"/>
      <c r="H10" s="61"/>
    </row>
    <row r="11" spans="1:9" s="18" customFormat="1" ht="31.9" customHeight="1" thickBot="1" x14ac:dyDescent="0.3">
      <c r="A11" s="61"/>
      <c r="B11" s="61"/>
      <c r="C11" s="283" t="s">
        <v>74</v>
      </c>
      <c r="D11" s="284"/>
      <c r="E11" s="284"/>
      <c r="F11" s="285"/>
      <c r="G11" s="61"/>
      <c r="H11" s="61"/>
    </row>
    <row r="12" spans="1:9" s="18" customFormat="1" ht="7.9" customHeight="1" thickBot="1" x14ac:dyDescent="0.3">
      <c r="A12" s="61"/>
      <c r="B12" s="61"/>
      <c r="C12" s="61"/>
      <c r="D12" s="61"/>
      <c r="E12" s="61"/>
      <c r="F12" s="13"/>
      <c r="G12" s="13"/>
      <c r="H12" s="13"/>
    </row>
    <row r="13" spans="1:9" s="62" customFormat="1" ht="12" customHeight="1" x14ac:dyDescent="0.25">
      <c r="A13" s="68"/>
      <c r="B13" s="68"/>
      <c r="C13" s="290" t="s">
        <v>57</v>
      </c>
      <c r="D13" s="274" t="s">
        <v>0</v>
      </c>
      <c r="E13" s="278" t="s">
        <v>14</v>
      </c>
      <c r="F13" s="279"/>
      <c r="G13" s="13"/>
      <c r="H13" s="13"/>
      <c r="I13" s="69"/>
    </row>
    <row r="14" spans="1:9" s="25" customFormat="1" ht="12.75" thickBot="1" x14ac:dyDescent="0.3">
      <c r="A14" s="68"/>
      <c r="B14" s="68"/>
      <c r="C14" s="291"/>
      <c r="D14" s="275"/>
      <c r="E14" s="280"/>
      <c r="F14" s="281"/>
      <c r="G14" s="36"/>
      <c r="H14" s="36"/>
      <c r="I14" s="70"/>
    </row>
    <row r="15" spans="1:9" s="23" customFormat="1" ht="19.149999999999999" customHeight="1" x14ac:dyDescent="0.25">
      <c r="A15" s="65"/>
      <c r="B15" s="65"/>
      <c r="C15" s="72" t="s">
        <v>58</v>
      </c>
      <c r="D15" s="73" t="s">
        <v>69</v>
      </c>
      <c r="E15" s="276" t="s">
        <v>75</v>
      </c>
      <c r="F15" s="277"/>
      <c r="G15" s="67"/>
      <c r="H15" s="67"/>
      <c r="I15" s="22"/>
    </row>
    <row r="16" spans="1:9" s="23" customFormat="1" ht="19.149999999999999" customHeight="1" x14ac:dyDescent="0.25">
      <c r="A16" s="65"/>
      <c r="B16" s="65"/>
      <c r="C16" s="74" t="s">
        <v>59</v>
      </c>
      <c r="D16" s="75" t="s">
        <v>70</v>
      </c>
      <c r="E16" s="267" t="s">
        <v>76</v>
      </c>
      <c r="F16" s="268"/>
      <c r="G16" s="67"/>
      <c r="H16" s="67"/>
      <c r="I16" s="22"/>
    </row>
    <row r="17" spans="1:9" s="23" customFormat="1" ht="19.149999999999999" customHeight="1" x14ac:dyDescent="0.25">
      <c r="A17" s="65"/>
      <c r="B17" s="65"/>
      <c r="C17" s="74" t="s">
        <v>60</v>
      </c>
      <c r="D17" s="75" t="s">
        <v>71</v>
      </c>
      <c r="E17" s="267" t="s">
        <v>77</v>
      </c>
      <c r="F17" s="268"/>
      <c r="G17" s="67"/>
      <c r="H17" s="67"/>
      <c r="I17" s="22"/>
    </row>
    <row r="18" spans="1:9" s="23" customFormat="1" ht="19.149999999999999" customHeight="1" x14ac:dyDescent="0.25">
      <c r="A18" s="65"/>
      <c r="B18" s="65"/>
      <c r="C18" s="74" t="s">
        <v>61</v>
      </c>
      <c r="D18" s="75" t="s">
        <v>72</v>
      </c>
      <c r="E18" s="267" t="s">
        <v>78</v>
      </c>
      <c r="F18" s="268"/>
      <c r="G18" s="67"/>
      <c r="H18" s="67"/>
      <c r="I18" s="22"/>
    </row>
    <row r="19" spans="1:9" s="23" customFormat="1" ht="19.149999999999999" customHeight="1" x14ac:dyDescent="0.25">
      <c r="A19" s="65"/>
      <c r="B19" s="65"/>
      <c r="C19" s="74" t="s">
        <v>10</v>
      </c>
      <c r="D19" s="75" t="s">
        <v>73</v>
      </c>
      <c r="E19" s="267" t="s">
        <v>79</v>
      </c>
      <c r="F19" s="268"/>
      <c r="G19" s="67"/>
      <c r="H19" s="67"/>
      <c r="I19" s="22"/>
    </row>
    <row r="20" spans="1:9" s="23" customFormat="1" ht="19.149999999999999" customHeight="1" x14ac:dyDescent="0.25">
      <c r="A20" s="65"/>
      <c r="B20" s="65"/>
      <c r="C20" s="288" t="s">
        <v>67</v>
      </c>
      <c r="D20" s="75" t="s">
        <v>62</v>
      </c>
      <c r="E20" s="267" t="s">
        <v>80</v>
      </c>
      <c r="F20" s="268"/>
      <c r="G20" s="67"/>
      <c r="H20" s="67"/>
      <c r="I20" s="22"/>
    </row>
    <row r="21" spans="1:9" s="23" customFormat="1" ht="19.149999999999999" customHeight="1" x14ac:dyDescent="0.25">
      <c r="A21" s="65"/>
      <c r="B21" s="65"/>
      <c r="C21" s="288"/>
      <c r="D21" s="75" t="s">
        <v>63</v>
      </c>
      <c r="E21" s="267" t="s">
        <v>75</v>
      </c>
      <c r="F21" s="268"/>
      <c r="G21" s="67"/>
      <c r="H21" s="67"/>
      <c r="I21" s="22"/>
    </row>
    <row r="22" spans="1:9" s="23" customFormat="1" ht="19.149999999999999" customHeight="1" x14ac:dyDescent="0.25">
      <c r="A22" s="65"/>
      <c r="B22" s="65"/>
      <c r="C22" s="288"/>
      <c r="D22" s="75" t="s">
        <v>64</v>
      </c>
      <c r="E22" s="267" t="s">
        <v>75</v>
      </c>
      <c r="F22" s="268"/>
      <c r="G22" s="67"/>
      <c r="H22" s="67"/>
      <c r="I22" s="22"/>
    </row>
    <row r="23" spans="1:9" s="23" customFormat="1" ht="19.149999999999999" customHeight="1" thickBot="1" x14ac:dyDescent="0.3">
      <c r="A23" s="65"/>
      <c r="B23" s="65"/>
      <c r="C23" s="289"/>
      <c r="D23" s="76" t="s">
        <v>68</v>
      </c>
      <c r="E23" s="269" t="s">
        <v>81</v>
      </c>
      <c r="F23" s="270"/>
      <c r="G23" s="67"/>
      <c r="H23" s="67"/>
      <c r="I23" s="22"/>
    </row>
    <row r="24" spans="1:9" s="23" customFormat="1" ht="19.149999999999999" customHeight="1" thickBot="1" x14ac:dyDescent="0.3">
      <c r="A24" s="65"/>
      <c r="B24" s="65"/>
      <c r="C24" s="286" t="s">
        <v>65</v>
      </c>
      <c r="D24" s="286"/>
      <c r="E24" s="271" t="s">
        <v>82</v>
      </c>
      <c r="F24" s="271"/>
      <c r="G24" s="67"/>
      <c r="H24" s="67"/>
      <c r="I24" s="22"/>
    </row>
    <row r="25" spans="1:9" s="63" customFormat="1" ht="19.149999999999999" customHeight="1" thickBot="1" x14ac:dyDescent="0.3">
      <c r="A25" s="61"/>
      <c r="B25" s="61"/>
      <c r="C25" s="287" t="s">
        <v>66</v>
      </c>
      <c r="D25" s="287"/>
      <c r="E25" s="272" t="s">
        <v>83</v>
      </c>
      <c r="F25" s="272"/>
      <c r="G25" s="13"/>
      <c r="H25" s="13"/>
      <c r="I25" s="71"/>
    </row>
    <row r="26" spans="1:9" s="65" customFormat="1" ht="16.149999999999999" customHeight="1" x14ac:dyDescent="0.25">
      <c r="D26" s="66"/>
      <c r="F26" s="67"/>
      <c r="G26" s="67"/>
      <c r="H26" s="67"/>
    </row>
    <row r="27" spans="1:9" s="65" customFormat="1" ht="36" customHeight="1" x14ac:dyDescent="0.25">
      <c r="C27" s="273" t="s">
        <v>84</v>
      </c>
      <c r="D27" s="273"/>
      <c r="E27" s="273"/>
      <c r="F27" s="273"/>
      <c r="G27" s="67"/>
      <c r="H27" s="67"/>
    </row>
    <row r="28" spans="1:9" s="65" customFormat="1" ht="123.6" customHeight="1" x14ac:dyDescent="0.25">
      <c r="D28" s="66"/>
      <c r="F28" s="67"/>
      <c r="G28" s="67"/>
      <c r="H28" s="67"/>
    </row>
    <row r="29" spans="1:9" s="61" customFormat="1" ht="12" customHeight="1" x14ac:dyDescent="0.25">
      <c r="A29" s="282" t="s">
        <v>275</v>
      </c>
      <c r="B29" s="282"/>
      <c r="C29" s="282"/>
      <c r="D29" s="282"/>
      <c r="E29" s="282"/>
      <c r="F29" s="282"/>
      <c r="G29" s="282"/>
      <c r="H29" s="282"/>
    </row>
    <row r="30" spans="1:9" s="65" customFormat="1" ht="12" customHeight="1" x14ac:dyDescent="0.25">
      <c r="A30" s="266" t="s">
        <v>274</v>
      </c>
      <c r="B30" s="266"/>
      <c r="C30" s="266"/>
      <c r="D30" s="266"/>
      <c r="E30" s="266"/>
      <c r="F30" s="266"/>
      <c r="G30" s="266"/>
      <c r="H30" s="266"/>
    </row>
    <row r="31" spans="1:9" s="65" customFormat="1" ht="12" customHeight="1" x14ac:dyDescent="0.25">
      <c r="A31" s="266" t="s">
        <v>273</v>
      </c>
      <c r="B31" s="266"/>
      <c r="C31" s="266"/>
      <c r="D31" s="266"/>
      <c r="E31" s="266"/>
      <c r="F31" s="266"/>
      <c r="G31" s="266"/>
      <c r="H31" s="266"/>
    </row>
    <row r="32" spans="1:9" s="65" customFormat="1" x14ac:dyDescent="0.25">
      <c r="A32" s="229"/>
      <c r="B32" s="229"/>
      <c r="C32" s="229"/>
      <c r="D32" s="229"/>
      <c r="E32" s="229"/>
      <c r="F32" s="229"/>
      <c r="G32" s="229"/>
      <c r="H32" s="229"/>
    </row>
    <row r="33" spans="4:8" s="65" customFormat="1" x14ac:dyDescent="0.25">
      <c r="D33" s="66"/>
      <c r="F33" s="67"/>
      <c r="G33" s="67"/>
      <c r="H33" s="67"/>
    </row>
    <row r="34" spans="4:8" s="65" customFormat="1" x14ac:dyDescent="0.25">
      <c r="D34" s="66"/>
      <c r="F34" s="67"/>
      <c r="G34" s="67"/>
      <c r="H34" s="67"/>
    </row>
    <row r="35" spans="4:8" s="65" customFormat="1" x14ac:dyDescent="0.25">
      <c r="D35" s="66"/>
      <c r="F35" s="67"/>
      <c r="G35" s="67"/>
      <c r="H35" s="67"/>
    </row>
    <row r="36" spans="4:8" s="65" customFormat="1" x14ac:dyDescent="0.25">
      <c r="D36" s="66"/>
      <c r="F36" s="67"/>
      <c r="G36" s="67"/>
      <c r="H36" s="67"/>
    </row>
    <row r="37" spans="4:8" s="65" customFormat="1" x14ac:dyDescent="0.25">
      <c r="D37" s="66"/>
      <c r="F37" s="67"/>
      <c r="G37" s="67"/>
      <c r="H37" s="67"/>
    </row>
    <row r="38" spans="4:8" s="65" customFormat="1" x14ac:dyDescent="0.25">
      <c r="D38" s="66"/>
      <c r="F38" s="67"/>
      <c r="G38" s="67"/>
      <c r="H38" s="67"/>
    </row>
    <row r="39" spans="4:8" s="65" customFormat="1" x14ac:dyDescent="0.25">
      <c r="D39" s="66"/>
      <c r="F39" s="67"/>
      <c r="G39" s="67"/>
      <c r="H39" s="67"/>
    </row>
    <row r="40" spans="4:8" s="65" customFormat="1" x14ac:dyDescent="0.25">
      <c r="D40" s="66"/>
      <c r="F40" s="67"/>
      <c r="G40" s="67"/>
      <c r="H40" s="67"/>
    </row>
    <row r="41" spans="4:8" s="65" customFormat="1" x14ac:dyDescent="0.25">
      <c r="D41" s="66"/>
      <c r="F41" s="67"/>
      <c r="G41" s="67"/>
      <c r="H41" s="67"/>
    </row>
    <row r="42" spans="4:8" s="65" customFormat="1" x14ac:dyDescent="0.25">
      <c r="D42" s="66"/>
      <c r="F42" s="67"/>
      <c r="G42" s="67"/>
      <c r="H42" s="67"/>
    </row>
    <row r="43" spans="4:8" s="65" customFormat="1" x14ac:dyDescent="0.25">
      <c r="D43" s="66"/>
      <c r="F43" s="67"/>
      <c r="G43" s="67"/>
      <c r="H43" s="67"/>
    </row>
    <row r="44" spans="4:8" s="65" customFormat="1" x14ac:dyDescent="0.25">
      <c r="D44" s="66"/>
      <c r="F44" s="67"/>
      <c r="G44" s="67"/>
      <c r="H44" s="67"/>
    </row>
    <row r="45" spans="4:8" s="65" customFormat="1" x14ac:dyDescent="0.25">
      <c r="D45" s="66"/>
      <c r="F45" s="67"/>
      <c r="G45" s="67"/>
      <c r="H45" s="67"/>
    </row>
    <row r="46" spans="4:8" s="65" customFormat="1" x14ac:dyDescent="0.25">
      <c r="D46" s="66"/>
      <c r="F46" s="67"/>
      <c r="G46" s="67"/>
      <c r="H46" s="67"/>
    </row>
    <row r="47" spans="4:8" s="65" customFormat="1" x14ac:dyDescent="0.25">
      <c r="D47" s="66"/>
      <c r="F47" s="67"/>
      <c r="G47" s="67"/>
      <c r="H47" s="67"/>
    </row>
    <row r="48" spans="4:8" s="65" customFormat="1" x14ac:dyDescent="0.25">
      <c r="D48" s="66"/>
      <c r="F48" s="67"/>
      <c r="G48" s="67"/>
      <c r="H48" s="67"/>
    </row>
    <row r="49" spans="4:8" s="65" customFormat="1" x14ac:dyDescent="0.25">
      <c r="D49" s="66"/>
      <c r="F49" s="67"/>
      <c r="G49" s="67"/>
      <c r="H49" s="67"/>
    </row>
    <row r="50" spans="4:8" s="65" customFormat="1" x14ac:dyDescent="0.25">
      <c r="D50" s="66"/>
      <c r="F50" s="67"/>
      <c r="G50" s="67"/>
      <c r="H50" s="67"/>
    </row>
    <row r="51" spans="4:8" s="65" customFormat="1" x14ac:dyDescent="0.25">
      <c r="D51" s="66"/>
      <c r="F51" s="67"/>
      <c r="G51" s="67"/>
      <c r="H51" s="67"/>
    </row>
    <row r="52" spans="4:8" s="65" customFormat="1" x14ac:dyDescent="0.25">
      <c r="D52" s="66"/>
      <c r="F52" s="67"/>
      <c r="G52" s="67"/>
      <c r="H52" s="67"/>
    </row>
    <row r="53" spans="4:8" s="65" customFormat="1" x14ac:dyDescent="0.25">
      <c r="D53" s="66"/>
      <c r="F53" s="67"/>
      <c r="G53" s="67"/>
      <c r="H53" s="67"/>
    </row>
    <row r="54" spans="4:8" s="65" customFormat="1" x14ac:dyDescent="0.25">
      <c r="D54" s="66"/>
      <c r="F54" s="67"/>
      <c r="G54" s="67"/>
      <c r="H54" s="67"/>
    </row>
    <row r="55" spans="4:8" s="65" customFormat="1" x14ac:dyDescent="0.25">
      <c r="D55" s="66"/>
      <c r="F55" s="67"/>
      <c r="G55" s="67"/>
      <c r="H55" s="67"/>
    </row>
    <row r="56" spans="4:8" s="65" customFormat="1" x14ac:dyDescent="0.25">
      <c r="D56" s="66"/>
      <c r="F56" s="67"/>
      <c r="G56" s="67"/>
      <c r="H56" s="67"/>
    </row>
    <row r="57" spans="4:8" s="65" customFormat="1" x14ac:dyDescent="0.25">
      <c r="D57" s="66"/>
      <c r="F57" s="67"/>
      <c r="G57" s="67"/>
      <c r="H57" s="67"/>
    </row>
    <row r="58" spans="4:8" s="65" customFormat="1" x14ac:dyDescent="0.25">
      <c r="D58" s="66"/>
      <c r="F58" s="67"/>
      <c r="G58" s="67"/>
      <c r="H58" s="67"/>
    </row>
    <row r="59" spans="4:8" s="65" customFormat="1" x14ac:dyDescent="0.25">
      <c r="D59" s="66"/>
      <c r="F59" s="67"/>
      <c r="G59" s="67"/>
      <c r="H59" s="67"/>
    </row>
    <row r="60" spans="4:8" s="65" customFormat="1" x14ac:dyDescent="0.25">
      <c r="D60" s="66"/>
      <c r="F60" s="67"/>
      <c r="G60" s="67"/>
      <c r="H60" s="67"/>
    </row>
    <row r="61" spans="4:8" s="65" customFormat="1" x14ac:dyDescent="0.25">
      <c r="D61" s="66"/>
      <c r="F61" s="67"/>
      <c r="G61" s="67"/>
      <c r="H61" s="67"/>
    </row>
    <row r="62" spans="4:8" s="65" customFormat="1" x14ac:dyDescent="0.25">
      <c r="D62" s="66"/>
      <c r="F62" s="67"/>
      <c r="G62" s="67"/>
      <c r="H62" s="67"/>
    </row>
    <row r="63" spans="4:8" s="65" customFormat="1" x14ac:dyDescent="0.25">
      <c r="D63" s="66"/>
      <c r="F63" s="67"/>
      <c r="G63" s="67"/>
      <c r="H63" s="67"/>
    </row>
    <row r="64" spans="4:8" s="65" customFormat="1" x14ac:dyDescent="0.25">
      <c r="D64" s="66"/>
      <c r="F64" s="67"/>
      <c r="G64" s="67"/>
      <c r="H64" s="67"/>
    </row>
    <row r="65" spans="4:8" s="65" customFormat="1" x14ac:dyDescent="0.25">
      <c r="D65" s="66"/>
      <c r="F65" s="67"/>
      <c r="G65" s="67"/>
      <c r="H65" s="67"/>
    </row>
    <row r="66" spans="4:8" s="65" customFormat="1" x14ac:dyDescent="0.25">
      <c r="D66" s="66"/>
      <c r="F66" s="67"/>
      <c r="G66" s="67"/>
      <c r="H66" s="67"/>
    </row>
    <row r="67" spans="4:8" s="65" customFormat="1" x14ac:dyDescent="0.25">
      <c r="D67" s="66"/>
      <c r="F67" s="67"/>
      <c r="G67" s="67"/>
      <c r="H67" s="67"/>
    </row>
    <row r="68" spans="4:8" s="65" customFormat="1" x14ac:dyDescent="0.25">
      <c r="D68" s="66"/>
      <c r="F68" s="67"/>
      <c r="G68" s="67"/>
      <c r="H68" s="67"/>
    </row>
    <row r="69" spans="4:8" s="65" customFormat="1" x14ac:dyDescent="0.25">
      <c r="D69" s="66"/>
      <c r="F69" s="67"/>
      <c r="G69" s="67"/>
      <c r="H69" s="67"/>
    </row>
    <row r="70" spans="4:8" s="65" customFormat="1" x14ac:dyDescent="0.25">
      <c r="D70" s="66"/>
      <c r="F70" s="67"/>
      <c r="G70" s="67"/>
      <c r="H70" s="67"/>
    </row>
    <row r="71" spans="4:8" s="65" customFormat="1" x14ac:dyDescent="0.25">
      <c r="D71" s="66"/>
      <c r="F71" s="67"/>
      <c r="G71" s="67"/>
      <c r="H71" s="67"/>
    </row>
    <row r="72" spans="4:8" s="65" customFormat="1" x14ac:dyDescent="0.25">
      <c r="D72" s="66"/>
      <c r="F72" s="67"/>
      <c r="G72" s="67"/>
      <c r="H72" s="67"/>
    </row>
    <row r="73" spans="4:8" s="65" customFormat="1" x14ac:dyDescent="0.25">
      <c r="D73" s="66"/>
      <c r="F73" s="67"/>
      <c r="G73" s="67"/>
      <c r="H73" s="67"/>
    </row>
    <row r="74" spans="4:8" s="65" customFormat="1" x14ac:dyDescent="0.25">
      <c r="D74" s="66"/>
      <c r="F74" s="67"/>
      <c r="G74" s="67"/>
      <c r="H74" s="67"/>
    </row>
    <row r="75" spans="4:8" s="65" customFormat="1" x14ac:dyDescent="0.25">
      <c r="D75" s="66"/>
      <c r="F75" s="67"/>
      <c r="G75" s="67"/>
      <c r="H75" s="67"/>
    </row>
    <row r="76" spans="4:8" s="65" customFormat="1" x14ac:dyDescent="0.25">
      <c r="D76" s="66"/>
      <c r="F76" s="67"/>
      <c r="G76" s="67"/>
      <c r="H76" s="67"/>
    </row>
    <row r="77" spans="4:8" s="65" customFormat="1" x14ac:dyDescent="0.25">
      <c r="D77" s="66"/>
      <c r="F77" s="67"/>
      <c r="G77" s="67"/>
      <c r="H77" s="67"/>
    </row>
    <row r="78" spans="4:8" s="65" customFormat="1" x14ac:dyDescent="0.25">
      <c r="D78" s="66"/>
      <c r="F78" s="67"/>
      <c r="G78" s="67"/>
      <c r="H78" s="67"/>
    </row>
    <row r="79" spans="4:8" s="65" customFormat="1" x14ac:dyDescent="0.25">
      <c r="D79" s="66"/>
      <c r="F79" s="67"/>
      <c r="G79" s="67"/>
      <c r="H79" s="67"/>
    </row>
    <row r="80" spans="4:8" s="65" customFormat="1" x14ac:dyDescent="0.25">
      <c r="D80" s="66"/>
      <c r="F80" s="67"/>
      <c r="G80" s="67"/>
      <c r="H80" s="67"/>
    </row>
    <row r="81" spans="4:8" s="65" customFormat="1" x14ac:dyDescent="0.25">
      <c r="D81" s="66"/>
      <c r="F81" s="67"/>
      <c r="G81" s="67"/>
      <c r="H81" s="67"/>
    </row>
    <row r="82" spans="4:8" s="65" customFormat="1" x14ac:dyDescent="0.25">
      <c r="D82" s="66"/>
      <c r="F82" s="67"/>
      <c r="G82" s="67"/>
      <c r="H82" s="67"/>
    </row>
    <row r="83" spans="4:8" s="38" customFormat="1" x14ac:dyDescent="0.25">
      <c r="D83" s="39"/>
      <c r="F83" s="40"/>
      <c r="G83" s="40"/>
      <c r="H83" s="40"/>
    </row>
    <row r="84" spans="4:8" s="23" customFormat="1" x14ac:dyDescent="0.25">
      <c r="D84" s="33"/>
      <c r="F84" s="21"/>
      <c r="G84" s="21"/>
      <c r="H84" s="21"/>
    </row>
    <row r="85" spans="4:8" s="23" customFormat="1" x14ac:dyDescent="0.25">
      <c r="D85" s="33"/>
      <c r="F85" s="21"/>
      <c r="G85" s="21"/>
      <c r="H85" s="21"/>
    </row>
    <row r="86" spans="4:8" s="23" customFormat="1" x14ac:dyDescent="0.25">
      <c r="D86" s="33"/>
      <c r="F86" s="21"/>
      <c r="G86" s="21"/>
      <c r="H86" s="21"/>
    </row>
    <row r="87" spans="4:8" s="23" customFormat="1" x14ac:dyDescent="0.25">
      <c r="D87" s="33"/>
      <c r="F87" s="21"/>
      <c r="G87" s="21"/>
      <c r="H87" s="21"/>
    </row>
    <row r="88" spans="4:8" s="23" customFormat="1" x14ac:dyDescent="0.25">
      <c r="D88" s="33"/>
      <c r="F88" s="21"/>
      <c r="G88" s="21"/>
      <c r="H88" s="21"/>
    </row>
    <row r="89" spans="4:8" s="23" customFormat="1" x14ac:dyDescent="0.25">
      <c r="D89" s="33"/>
      <c r="F89" s="21"/>
      <c r="G89" s="21"/>
      <c r="H89" s="21"/>
    </row>
    <row r="90" spans="4:8" s="23" customFormat="1" x14ac:dyDescent="0.25">
      <c r="D90" s="33"/>
      <c r="F90" s="21"/>
      <c r="G90" s="21"/>
      <c r="H90" s="21"/>
    </row>
    <row r="91" spans="4:8" s="23" customFormat="1" x14ac:dyDescent="0.25">
      <c r="D91" s="33"/>
      <c r="F91" s="21"/>
      <c r="G91" s="21"/>
      <c r="H91" s="21"/>
    </row>
    <row r="92" spans="4:8" s="23" customFormat="1" x14ac:dyDescent="0.25">
      <c r="D92" s="33"/>
      <c r="F92" s="21"/>
      <c r="G92" s="21"/>
      <c r="H92" s="21"/>
    </row>
    <row r="93" spans="4:8" s="23" customFormat="1" x14ac:dyDescent="0.25">
      <c r="D93" s="33"/>
      <c r="F93" s="21"/>
      <c r="G93" s="21"/>
      <c r="H93" s="21"/>
    </row>
    <row r="94" spans="4:8" s="23" customFormat="1" x14ac:dyDescent="0.25">
      <c r="D94" s="33"/>
      <c r="F94" s="21"/>
      <c r="G94" s="21"/>
      <c r="H94" s="21"/>
    </row>
    <row r="95" spans="4:8" s="23" customFormat="1" x14ac:dyDescent="0.25">
      <c r="D95" s="33"/>
      <c r="F95" s="21"/>
      <c r="G95" s="21"/>
      <c r="H95" s="21"/>
    </row>
    <row r="96" spans="4:8" s="23" customFormat="1" x14ac:dyDescent="0.25">
      <c r="D96" s="33"/>
      <c r="F96" s="21"/>
      <c r="G96" s="21"/>
      <c r="H96" s="21"/>
    </row>
    <row r="97" spans="4:8" s="23" customFormat="1" x14ac:dyDescent="0.25">
      <c r="D97" s="33"/>
      <c r="F97" s="21"/>
      <c r="G97" s="21"/>
      <c r="H97" s="21"/>
    </row>
    <row r="98" spans="4:8" s="23" customFormat="1" x14ac:dyDescent="0.25">
      <c r="D98" s="33"/>
      <c r="F98" s="21"/>
      <c r="G98" s="21"/>
      <c r="H98" s="21"/>
    </row>
    <row r="99" spans="4:8" s="23" customFormat="1" x14ac:dyDescent="0.25">
      <c r="D99" s="33"/>
      <c r="F99" s="21"/>
      <c r="G99" s="21"/>
      <c r="H99" s="21"/>
    </row>
    <row r="100" spans="4:8" s="23" customFormat="1" x14ac:dyDescent="0.25">
      <c r="D100" s="33"/>
      <c r="F100" s="21"/>
      <c r="G100" s="21"/>
      <c r="H100" s="21"/>
    </row>
    <row r="101" spans="4:8" s="23" customFormat="1" x14ac:dyDescent="0.25">
      <c r="D101" s="33"/>
      <c r="F101" s="21"/>
      <c r="G101" s="21"/>
      <c r="H101" s="21"/>
    </row>
    <row r="102" spans="4:8" s="23" customFormat="1" x14ac:dyDescent="0.25">
      <c r="D102" s="33"/>
      <c r="F102" s="21"/>
      <c r="G102" s="21"/>
      <c r="H102" s="21"/>
    </row>
    <row r="103" spans="4:8" s="23" customFormat="1" x14ac:dyDescent="0.25">
      <c r="D103" s="33"/>
      <c r="F103" s="21"/>
      <c r="G103" s="21"/>
      <c r="H103" s="21"/>
    </row>
    <row r="104" spans="4:8" s="23" customFormat="1" x14ac:dyDescent="0.25">
      <c r="D104" s="33"/>
      <c r="F104" s="21"/>
      <c r="G104" s="21"/>
      <c r="H104" s="21"/>
    </row>
    <row r="105" spans="4:8" s="23" customFormat="1" x14ac:dyDescent="0.25">
      <c r="D105" s="33"/>
      <c r="F105" s="21"/>
      <c r="G105" s="21"/>
      <c r="H105" s="21"/>
    </row>
    <row r="106" spans="4:8" s="23" customFormat="1" x14ac:dyDescent="0.25">
      <c r="D106" s="33"/>
      <c r="F106" s="21"/>
      <c r="G106" s="21"/>
      <c r="H106" s="21"/>
    </row>
    <row r="107" spans="4:8" s="23" customFormat="1" x14ac:dyDescent="0.25">
      <c r="D107" s="33"/>
      <c r="F107" s="21"/>
      <c r="G107" s="21"/>
      <c r="H107" s="21"/>
    </row>
    <row r="108" spans="4:8" s="23" customFormat="1" x14ac:dyDescent="0.25">
      <c r="D108" s="33"/>
      <c r="F108" s="21"/>
      <c r="G108" s="21"/>
      <c r="H108" s="21"/>
    </row>
    <row r="109" spans="4:8" s="23" customFormat="1" x14ac:dyDescent="0.25">
      <c r="D109" s="33"/>
      <c r="F109" s="21"/>
      <c r="G109" s="21"/>
      <c r="H109" s="21"/>
    </row>
    <row r="110" spans="4:8" s="23" customFormat="1" x14ac:dyDescent="0.25">
      <c r="D110" s="33"/>
      <c r="F110" s="21"/>
      <c r="G110" s="21"/>
      <c r="H110" s="21"/>
    </row>
    <row r="111" spans="4:8" s="23" customFormat="1" x14ac:dyDescent="0.25">
      <c r="D111" s="33"/>
      <c r="F111" s="21"/>
      <c r="G111" s="21"/>
      <c r="H111" s="21"/>
    </row>
    <row r="112" spans="4:8" s="23" customFormat="1" x14ac:dyDescent="0.25">
      <c r="D112" s="33"/>
      <c r="F112" s="21"/>
      <c r="G112" s="21"/>
      <c r="H112" s="21"/>
    </row>
    <row r="113" spans="4:8" s="23" customFormat="1" x14ac:dyDescent="0.25">
      <c r="D113" s="33"/>
      <c r="F113" s="21"/>
      <c r="G113" s="21"/>
      <c r="H113" s="21"/>
    </row>
    <row r="114" spans="4:8" s="23" customFormat="1" x14ac:dyDescent="0.25">
      <c r="D114" s="33"/>
      <c r="F114" s="21"/>
      <c r="G114" s="21"/>
      <c r="H114" s="21"/>
    </row>
    <row r="115" spans="4:8" s="23" customFormat="1" x14ac:dyDescent="0.25">
      <c r="D115" s="33"/>
      <c r="F115" s="21"/>
      <c r="G115" s="21"/>
      <c r="H115" s="21"/>
    </row>
    <row r="116" spans="4:8" s="23" customFormat="1" x14ac:dyDescent="0.25">
      <c r="D116" s="33"/>
      <c r="F116" s="21"/>
      <c r="G116" s="21"/>
      <c r="H116" s="21"/>
    </row>
    <row r="117" spans="4:8" s="23" customFormat="1" x14ac:dyDescent="0.25">
      <c r="D117" s="33"/>
      <c r="F117" s="21"/>
      <c r="G117" s="21"/>
      <c r="H117" s="21"/>
    </row>
    <row r="118" spans="4:8" s="23" customFormat="1" x14ac:dyDescent="0.25">
      <c r="D118" s="33"/>
      <c r="F118" s="21"/>
      <c r="G118" s="21"/>
      <c r="H118" s="21"/>
    </row>
    <row r="119" spans="4:8" s="23" customFormat="1" x14ac:dyDescent="0.25">
      <c r="D119" s="33"/>
      <c r="F119" s="21"/>
      <c r="G119" s="21"/>
      <c r="H119" s="21"/>
    </row>
    <row r="120" spans="4:8" s="23" customFormat="1" x14ac:dyDescent="0.25">
      <c r="D120" s="33"/>
      <c r="F120" s="21"/>
      <c r="G120" s="21"/>
      <c r="H120" s="21"/>
    </row>
    <row r="121" spans="4:8" s="23" customFormat="1" x14ac:dyDescent="0.25">
      <c r="D121" s="33"/>
      <c r="F121" s="21"/>
      <c r="G121" s="21"/>
      <c r="H121" s="21"/>
    </row>
    <row r="122" spans="4:8" s="23" customFormat="1" x14ac:dyDescent="0.25">
      <c r="D122" s="33"/>
      <c r="F122" s="21"/>
      <c r="G122" s="21"/>
      <c r="H122" s="21"/>
    </row>
    <row r="123" spans="4:8" s="23" customFormat="1" x14ac:dyDescent="0.25">
      <c r="D123" s="33"/>
      <c r="F123" s="21"/>
      <c r="G123" s="21"/>
      <c r="H123" s="21"/>
    </row>
    <row r="124" spans="4:8" s="23" customFormat="1" x14ac:dyDescent="0.25">
      <c r="D124" s="33"/>
      <c r="F124" s="21"/>
      <c r="G124" s="21"/>
      <c r="H124" s="21"/>
    </row>
    <row r="125" spans="4:8" s="23" customFormat="1" x14ac:dyDescent="0.25">
      <c r="D125" s="33"/>
      <c r="F125" s="21"/>
      <c r="G125" s="21"/>
      <c r="H125" s="21"/>
    </row>
    <row r="126" spans="4:8" s="23" customFormat="1" x14ac:dyDescent="0.25">
      <c r="D126" s="33"/>
      <c r="F126" s="21"/>
      <c r="G126" s="21"/>
      <c r="H126" s="21"/>
    </row>
    <row r="127" spans="4:8" s="23" customFormat="1" x14ac:dyDescent="0.25">
      <c r="D127" s="33"/>
      <c r="F127" s="21"/>
      <c r="G127" s="21"/>
      <c r="H127" s="21"/>
    </row>
    <row r="128" spans="4:8" s="23" customFormat="1" x14ac:dyDescent="0.25">
      <c r="D128" s="33"/>
      <c r="F128" s="21"/>
      <c r="G128" s="21"/>
      <c r="H128" s="21"/>
    </row>
    <row r="129" spans="4:8" s="23" customFormat="1" x14ac:dyDescent="0.25">
      <c r="D129" s="33"/>
      <c r="F129" s="21"/>
      <c r="G129" s="21"/>
      <c r="H129" s="21"/>
    </row>
    <row r="130" spans="4:8" s="23" customFormat="1" x14ac:dyDescent="0.25">
      <c r="D130" s="33"/>
      <c r="F130" s="21"/>
      <c r="G130" s="21"/>
      <c r="H130" s="21"/>
    </row>
    <row r="131" spans="4:8" s="23" customFormat="1" x14ac:dyDescent="0.25">
      <c r="D131" s="33"/>
      <c r="F131" s="21"/>
      <c r="G131" s="21"/>
      <c r="H131" s="21"/>
    </row>
    <row r="132" spans="4:8" s="23" customFormat="1" x14ac:dyDescent="0.25">
      <c r="D132" s="33"/>
      <c r="F132" s="21"/>
      <c r="G132" s="21"/>
      <c r="H132" s="21"/>
    </row>
    <row r="133" spans="4:8" s="23" customFormat="1" x14ac:dyDescent="0.25">
      <c r="D133" s="33"/>
      <c r="F133" s="21"/>
      <c r="G133" s="21"/>
      <c r="H133" s="21"/>
    </row>
    <row r="134" spans="4:8" s="23" customFormat="1" x14ac:dyDescent="0.25">
      <c r="D134" s="33"/>
      <c r="F134" s="21"/>
      <c r="G134" s="21"/>
      <c r="H134" s="21"/>
    </row>
    <row r="135" spans="4:8" s="23" customFormat="1" x14ac:dyDescent="0.25">
      <c r="D135" s="33"/>
      <c r="F135" s="21"/>
      <c r="G135" s="21"/>
      <c r="H135" s="21"/>
    </row>
    <row r="136" spans="4:8" s="23" customFormat="1" x14ac:dyDescent="0.25">
      <c r="D136" s="33"/>
      <c r="F136" s="21"/>
      <c r="G136" s="21"/>
      <c r="H136" s="21"/>
    </row>
    <row r="137" spans="4:8" s="23" customFormat="1" x14ac:dyDescent="0.25">
      <c r="D137" s="33"/>
      <c r="F137" s="21"/>
      <c r="G137" s="21"/>
      <c r="H137" s="21"/>
    </row>
    <row r="138" spans="4:8" s="23" customFormat="1" x14ac:dyDescent="0.25">
      <c r="D138" s="33"/>
      <c r="F138" s="21"/>
      <c r="G138" s="21"/>
      <c r="H138" s="21"/>
    </row>
    <row r="139" spans="4:8" s="23" customFormat="1" x14ac:dyDescent="0.25">
      <c r="D139" s="33"/>
      <c r="F139" s="21"/>
      <c r="G139" s="21"/>
      <c r="H139" s="21"/>
    </row>
    <row r="140" spans="4:8" s="23" customFormat="1" x14ac:dyDescent="0.25">
      <c r="D140" s="33"/>
      <c r="F140" s="21"/>
      <c r="G140" s="21"/>
      <c r="H140" s="21"/>
    </row>
    <row r="141" spans="4:8" s="23" customFormat="1" x14ac:dyDescent="0.25">
      <c r="D141" s="33"/>
      <c r="F141" s="21"/>
      <c r="G141" s="21"/>
      <c r="H141" s="21"/>
    </row>
    <row r="142" spans="4:8" s="23" customFormat="1" x14ac:dyDescent="0.25">
      <c r="D142" s="33"/>
      <c r="F142" s="21"/>
      <c r="G142" s="21"/>
      <c r="H142" s="21"/>
    </row>
    <row r="143" spans="4:8" s="23" customFormat="1" x14ac:dyDescent="0.25">
      <c r="D143" s="33"/>
      <c r="F143" s="21"/>
      <c r="G143" s="21"/>
      <c r="H143" s="21"/>
    </row>
    <row r="144" spans="4:8" s="23" customFormat="1" x14ac:dyDescent="0.25">
      <c r="D144" s="33"/>
      <c r="F144" s="21"/>
      <c r="G144" s="21"/>
      <c r="H144" s="21"/>
    </row>
    <row r="145" spans="4:8" s="23" customFormat="1" x14ac:dyDescent="0.25">
      <c r="D145" s="33"/>
      <c r="F145" s="21"/>
      <c r="G145" s="21"/>
      <c r="H145" s="21"/>
    </row>
    <row r="146" spans="4:8" s="23" customFormat="1" x14ac:dyDescent="0.25">
      <c r="D146" s="33"/>
      <c r="F146" s="21"/>
      <c r="G146" s="21"/>
      <c r="H146" s="21"/>
    </row>
    <row r="147" spans="4:8" s="23" customFormat="1" x14ac:dyDescent="0.25">
      <c r="D147" s="33"/>
      <c r="F147" s="21"/>
      <c r="G147" s="21"/>
      <c r="H147" s="21"/>
    </row>
    <row r="148" spans="4:8" s="23" customFormat="1" x14ac:dyDescent="0.25">
      <c r="D148" s="33"/>
      <c r="F148" s="21"/>
      <c r="G148" s="21"/>
      <c r="H148" s="21"/>
    </row>
    <row r="149" spans="4:8" s="23" customFormat="1" x14ac:dyDescent="0.25">
      <c r="D149" s="33"/>
      <c r="F149" s="21"/>
      <c r="G149" s="21"/>
      <c r="H149" s="21"/>
    </row>
    <row r="150" spans="4:8" s="23" customFormat="1" x14ac:dyDescent="0.25">
      <c r="D150" s="33"/>
      <c r="F150" s="21"/>
      <c r="G150" s="21"/>
      <c r="H150" s="21"/>
    </row>
    <row r="151" spans="4:8" s="23" customFormat="1" x14ac:dyDescent="0.25">
      <c r="D151" s="33"/>
      <c r="F151" s="21"/>
      <c r="G151" s="21"/>
      <c r="H151" s="21"/>
    </row>
    <row r="152" spans="4:8" s="23" customFormat="1" x14ac:dyDescent="0.25">
      <c r="D152" s="33"/>
      <c r="F152" s="21"/>
      <c r="G152" s="21"/>
      <c r="H152" s="21"/>
    </row>
    <row r="153" spans="4:8" s="23" customFormat="1" x14ac:dyDescent="0.25">
      <c r="D153" s="33"/>
      <c r="F153" s="21"/>
      <c r="G153" s="21"/>
      <c r="H153" s="21"/>
    </row>
    <row r="154" spans="4:8" s="23" customFormat="1" x14ac:dyDescent="0.25">
      <c r="D154" s="33"/>
      <c r="F154" s="21"/>
      <c r="G154" s="21"/>
      <c r="H154" s="21"/>
    </row>
    <row r="155" spans="4:8" s="23" customFormat="1" x14ac:dyDescent="0.25">
      <c r="D155" s="33"/>
      <c r="F155" s="21"/>
      <c r="G155" s="21"/>
      <c r="H155" s="21"/>
    </row>
    <row r="156" spans="4:8" s="23" customFormat="1" x14ac:dyDescent="0.25">
      <c r="D156" s="33"/>
      <c r="F156" s="21"/>
      <c r="G156" s="21"/>
      <c r="H156" s="21"/>
    </row>
    <row r="157" spans="4:8" s="23" customFormat="1" x14ac:dyDescent="0.25">
      <c r="D157" s="33"/>
      <c r="F157" s="21"/>
      <c r="G157" s="21"/>
      <c r="H157" s="21"/>
    </row>
    <row r="158" spans="4:8" s="23" customFormat="1" x14ac:dyDescent="0.25">
      <c r="D158" s="33"/>
      <c r="F158" s="21"/>
      <c r="G158" s="21"/>
      <c r="H158" s="21"/>
    </row>
    <row r="159" spans="4:8" s="23" customFormat="1" x14ac:dyDescent="0.25">
      <c r="D159" s="33"/>
      <c r="F159" s="21"/>
      <c r="G159" s="21"/>
      <c r="H159" s="21"/>
    </row>
    <row r="160" spans="4:8" s="23" customFormat="1" x14ac:dyDescent="0.25">
      <c r="D160" s="33"/>
      <c r="F160" s="21"/>
      <c r="G160" s="21"/>
      <c r="H160" s="21"/>
    </row>
    <row r="161" spans="4:8" s="23" customFormat="1" x14ac:dyDescent="0.25">
      <c r="D161" s="33"/>
      <c r="F161" s="21"/>
      <c r="G161" s="21"/>
      <c r="H161" s="21"/>
    </row>
    <row r="162" spans="4:8" s="23" customFormat="1" x14ac:dyDescent="0.25">
      <c r="D162" s="33"/>
      <c r="F162" s="21"/>
      <c r="G162" s="21"/>
      <c r="H162" s="21"/>
    </row>
    <row r="163" spans="4:8" s="23" customFormat="1" x14ac:dyDescent="0.25">
      <c r="D163" s="33"/>
      <c r="F163" s="21"/>
      <c r="G163" s="21"/>
      <c r="H163" s="21"/>
    </row>
    <row r="164" spans="4:8" s="23" customFormat="1" x14ac:dyDescent="0.25">
      <c r="D164" s="33"/>
      <c r="F164" s="21"/>
      <c r="G164" s="21"/>
      <c r="H164" s="21"/>
    </row>
    <row r="165" spans="4:8" s="23" customFormat="1" x14ac:dyDescent="0.25">
      <c r="D165" s="33"/>
      <c r="F165" s="21"/>
      <c r="G165" s="21"/>
      <c r="H165" s="21"/>
    </row>
    <row r="166" spans="4:8" s="23" customFormat="1" x14ac:dyDescent="0.25">
      <c r="D166" s="33"/>
      <c r="F166" s="21"/>
      <c r="G166" s="21"/>
      <c r="H166" s="21"/>
    </row>
    <row r="167" spans="4:8" s="23" customFormat="1" x14ac:dyDescent="0.25">
      <c r="D167" s="33"/>
      <c r="F167" s="21"/>
      <c r="G167" s="21"/>
      <c r="H167" s="21"/>
    </row>
    <row r="168" spans="4:8" s="23" customFormat="1" x14ac:dyDescent="0.25">
      <c r="D168" s="33"/>
      <c r="F168" s="21"/>
      <c r="G168" s="21"/>
      <c r="H168" s="21"/>
    </row>
    <row r="169" spans="4:8" s="23" customFormat="1" x14ac:dyDescent="0.25">
      <c r="D169" s="33"/>
      <c r="F169" s="21"/>
      <c r="G169" s="21"/>
      <c r="H169" s="21"/>
    </row>
    <row r="170" spans="4:8" s="23" customFormat="1" x14ac:dyDescent="0.25">
      <c r="D170" s="33"/>
      <c r="F170" s="21"/>
      <c r="G170" s="21"/>
      <c r="H170" s="21"/>
    </row>
    <row r="171" spans="4:8" s="23" customFormat="1" x14ac:dyDescent="0.25">
      <c r="D171" s="33"/>
      <c r="F171" s="21"/>
      <c r="G171" s="21"/>
      <c r="H171" s="21"/>
    </row>
    <row r="172" spans="4:8" s="23" customFormat="1" x14ac:dyDescent="0.25">
      <c r="D172" s="33"/>
      <c r="F172" s="21"/>
      <c r="G172" s="21"/>
      <c r="H172" s="21"/>
    </row>
    <row r="173" spans="4:8" s="23" customFormat="1" x14ac:dyDescent="0.25">
      <c r="D173" s="33"/>
      <c r="F173" s="21"/>
      <c r="G173" s="21"/>
      <c r="H173" s="21"/>
    </row>
    <row r="174" spans="4:8" s="23" customFormat="1" x14ac:dyDescent="0.25">
      <c r="D174" s="33"/>
      <c r="F174" s="21"/>
      <c r="G174" s="21"/>
      <c r="H174" s="21"/>
    </row>
    <row r="175" spans="4:8" s="23" customFormat="1" x14ac:dyDescent="0.25">
      <c r="D175" s="33"/>
      <c r="F175" s="21"/>
      <c r="G175" s="21"/>
      <c r="H175" s="21"/>
    </row>
    <row r="176" spans="4:8" s="23" customFormat="1" x14ac:dyDescent="0.25">
      <c r="D176" s="33"/>
      <c r="F176" s="21"/>
      <c r="G176" s="21"/>
      <c r="H176" s="21"/>
    </row>
    <row r="177" spans="4:8" s="23" customFormat="1" x14ac:dyDescent="0.25">
      <c r="D177" s="33"/>
      <c r="F177" s="21"/>
      <c r="G177" s="21"/>
      <c r="H177" s="21"/>
    </row>
    <row r="178" spans="4:8" s="23" customFormat="1" x14ac:dyDescent="0.25">
      <c r="D178" s="33"/>
      <c r="F178" s="21"/>
      <c r="G178" s="21"/>
      <c r="H178" s="21"/>
    </row>
    <row r="179" spans="4:8" s="23" customFormat="1" x14ac:dyDescent="0.25">
      <c r="D179" s="33"/>
      <c r="F179" s="21"/>
      <c r="G179" s="21"/>
      <c r="H179" s="21"/>
    </row>
    <row r="180" spans="4:8" s="23" customFormat="1" x14ac:dyDescent="0.25">
      <c r="D180" s="33"/>
      <c r="F180" s="21"/>
      <c r="G180" s="21"/>
      <c r="H180" s="21"/>
    </row>
    <row r="181" spans="4:8" s="23" customFormat="1" x14ac:dyDescent="0.25">
      <c r="D181" s="33"/>
      <c r="F181" s="21"/>
      <c r="G181" s="21"/>
      <c r="H181" s="21"/>
    </row>
    <row r="182" spans="4:8" s="23" customFormat="1" x14ac:dyDescent="0.25">
      <c r="D182" s="33"/>
      <c r="F182" s="21"/>
      <c r="G182" s="21"/>
      <c r="H182" s="21"/>
    </row>
    <row r="183" spans="4:8" s="23" customFormat="1" x14ac:dyDescent="0.25">
      <c r="D183" s="33"/>
      <c r="F183" s="21"/>
      <c r="G183" s="21"/>
      <c r="H183" s="21"/>
    </row>
    <row r="184" spans="4:8" s="23" customFormat="1" x14ac:dyDescent="0.25">
      <c r="D184" s="33"/>
      <c r="F184" s="21"/>
      <c r="G184" s="21"/>
      <c r="H184" s="21"/>
    </row>
    <row r="185" spans="4:8" s="23" customFormat="1" x14ac:dyDescent="0.25">
      <c r="D185" s="33"/>
      <c r="F185" s="21"/>
      <c r="G185" s="21"/>
      <c r="H185" s="21"/>
    </row>
    <row r="186" spans="4:8" s="23" customFormat="1" x14ac:dyDescent="0.25">
      <c r="D186" s="33"/>
      <c r="F186" s="21"/>
      <c r="G186" s="21"/>
      <c r="H186" s="21"/>
    </row>
    <row r="187" spans="4:8" s="23" customFormat="1" x14ac:dyDescent="0.25">
      <c r="D187" s="33"/>
      <c r="F187" s="21"/>
      <c r="G187" s="21"/>
      <c r="H187" s="21"/>
    </row>
    <row r="188" spans="4:8" s="23" customFormat="1" x14ac:dyDescent="0.25">
      <c r="D188" s="33"/>
      <c r="F188" s="21"/>
      <c r="G188" s="21"/>
      <c r="H188" s="21"/>
    </row>
    <row r="189" spans="4:8" s="23" customFormat="1" x14ac:dyDescent="0.25">
      <c r="D189" s="33"/>
      <c r="F189" s="21"/>
      <c r="G189" s="21"/>
      <c r="H189" s="21"/>
    </row>
    <row r="190" spans="4:8" s="23" customFormat="1" x14ac:dyDescent="0.25">
      <c r="D190" s="33"/>
      <c r="F190" s="21"/>
      <c r="G190" s="21"/>
      <c r="H190" s="21"/>
    </row>
    <row r="191" spans="4:8" s="23" customFormat="1" x14ac:dyDescent="0.25">
      <c r="D191" s="33"/>
      <c r="F191" s="21"/>
      <c r="G191" s="21"/>
      <c r="H191" s="21"/>
    </row>
    <row r="192" spans="4:8" s="23" customFormat="1" x14ac:dyDescent="0.25">
      <c r="D192" s="33"/>
      <c r="F192" s="21"/>
      <c r="G192" s="21"/>
      <c r="H192" s="21"/>
    </row>
    <row r="193" spans="4:8" s="23" customFormat="1" x14ac:dyDescent="0.25">
      <c r="D193" s="33"/>
      <c r="F193" s="21"/>
      <c r="G193" s="21"/>
      <c r="H193" s="21"/>
    </row>
    <row r="194" spans="4:8" s="23" customFormat="1" x14ac:dyDescent="0.25">
      <c r="D194" s="33"/>
      <c r="F194" s="21"/>
      <c r="G194" s="21"/>
      <c r="H194" s="21"/>
    </row>
    <row r="195" spans="4:8" s="23" customFormat="1" x14ac:dyDescent="0.25">
      <c r="D195" s="33"/>
      <c r="F195" s="21"/>
      <c r="G195" s="21"/>
      <c r="H195" s="21"/>
    </row>
    <row r="196" spans="4:8" s="23" customFormat="1" x14ac:dyDescent="0.25">
      <c r="D196" s="33"/>
      <c r="F196" s="21"/>
      <c r="G196" s="21"/>
      <c r="H196" s="21"/>
    </row>
    <row r="197" spans="4:8" s="23" customFormat="1" x14ac:dyDescent="0.25">
      <c r="D197" s="33"/>
      <c r="F197" s="21"/>
      <c r="G197" s="21"/>
      <c r="H197" s="21"/>
    </row>
    <row r="198" spans="4:8" s="23" customFormat="1" x14ac:dyDescent="0.25">
      <c r="D198" s="33"/>
      <c r="F198" s="21"/>
      <c r="G198" s="21"/>
      <c r="H198" s="21"/>
    </row>
    <row r="199" spans="4:8" s="23" customFormat="1" x14ac:dyDescent="0.25">
      <c r="D199" s="33"/>
      <c r="F199" s="21"/>
      <c r="G199" s="21"/>
      <c r="H199" s="21"/>
    </row>
    <row r="200" spans="4:8" s="23" customFormat="1" x14ac:dyDescent="0.25">
      <c r="D200" s="33"/>
      <c r="F200" s="21"/>
      <c r="G200" s="21"/>
      <c r="H200" s="21"/>
    </row>
    <row r="201" spans="4:8" s="23" customFormat="1" x14ac:dyDescent="0.25">
      <c r="D201" s="33"/>
      <c r="F201" s="21"/>
      <c r="G201" s="21"/>
      <c r="H201" s="21"/>
    </row>
    <row r="202" spans="4:8" s="23" customFormat="1" x14ac:dyDescent="0.25">
      <c r="D202" s="33"/>
      <c r="F202" s="21"/>
      <c r="G202" s="21"/>
      <c r="H202" s="21"/>
    </row>
    <row r="203" spans="4:8" s="23" customFormat="1" x14ac:dyDescent="0.25">
      <c r="D203" s="33"/>
      <c r="F203" s="21"/>
      <c r="G203" s="21"/>
      <c r="H203" s="21"/>
    </row>
    <row r="204" spans="4:8" s="23" customFormat="1" x14ac:dyDescent="0.25">
      <c r="D204" s="33"/>
      <c r="F204" s="21"/>
      <c r="G204" s="21"/>
      <c r="H204" s="21"/>
    </row>
    <row r="205" spans="4:8" s="23" customFormat="1" x14ac:dyDescent="0.25">
      <c r="D205" s="33"/>
      <c r="F205" s="21"/>
      <c r="G205" s="21"/>
      <c r="H205" s="21"/>
    </row>
    <row r="206" spans="4:8" s="23" customFormat="1" x14ac:dyDescent="0.25">
      <c r="D206" s="33"/>
      <c r="F206" s="21"/>
      <c r="G206" s="21"/>
      <c r="H206" s="21"/>
    </row>
    <row r="207" spans="4:8" s="23" customFormat="1" x14ac:dyDescent="0.25">
      <c r="D207" s="33"/>
      <c r="F207" s="21"/>
      <c r="G207" s="21"/>
      <c r="H207" s="21"/>
    </row>
    <row r="208" spans="4:8" s="23" customFormat="1" x14ac:dyDescent="0.25">
      <c r="D208" s="33"/>
      <c r="F208" s="21"/>
      <c r="G208" s="21"/>
      <c r="H208" s="21"/>
    </row>
    <row r="209" spans="4:8" s="23" customFormat="1" x14ac:dyDescent="0.25">
      <c r="D209" s="33"/>
      <c r="F209" s="21"/>
      <c r="G209" s="21"/>
      <c r="H209" s="21"/>
    </row>
    <row r="210" spans="4:8" s="23" customFormat="1" x14ac:dyDescent="0.25">
      <c r="D210" s="33"/>
      <c r="F210" s="21"/>
      <c r="G210" s="21"/>
      <c r="H210" s="21"/>
    </row>
    <row r="211" spans="4:8" s="23" customFormat="1" x14ac:dyDescent="0.25">
      <c r="D211" s="33"/>
      <c r="F211" s="21"/>
      <c r="G211" s="21"/>
      <c r="H211" s="21"/>
    </row>
    <row r="212" spans="4:8" s="23" customFormat="1" x14ac:dyDescent="0.25">
      <c r="D212" s="33"/>
      <c r="F212" s="21"/>
      <c r="G212" s="21"/>
      <c r="H212" s="21"/>
    </row>
    <row r="213" spans="4:8" s="23" customFormat="1" x14ac:dyDescent="0.25">
      <c r="D213" s="33"/>
      <c r="F213" s="21"/>
      <c r="G213" s="21"/>
      <c r="H213" s="21"/>
    </row>
    <row r="214" spans="4:8" s="23" customFormat="1" x14ac:dyDescent="0.25">
      <c r="D214" s="33"/>
      <c r="F214" s="21"/>
      <c r="G214" s="21"/>
      <c r="H214" s="21"/>
    </row>
    <row r="215" spans="4:8" s="23" customFormat="1" x14ac:dyDescent="0.25">
      <c r="D215" s="33"/>
      <c r="F215" s="21"/>
      <c r="G215" s="21"/>
      <c r="H215" s="21"/>
    </row>
    <row r="216" spans="4:8" s="23" customFormat="1" x14ac:dyDescent="0.25">
      <c r="D216" s="33"/>
      <c r="F216" s="21"/>
      <c r="G216" s="21"/>
      <c r="H216" s="21"/>
    </row>
    <row r="217" spans="4:8" s="23" customFormat="1" x14ac:dyDescent="0.25">
      <c r="D217" s="33"/>
      <c r="F217" s="21"/>
      <c r="G217" s="21"/>
      <c r="H217" s="21"/>
    </row>
    <row r="218" spans="4:8" s="23" customFormat="1" x14ac:dyDescent="0.25">
      <c r="D218" s="33"/>
      <c r="F218" s="21"/>
      <c r="G218" s="21"/>
      <c r="H218" s="21"/>
    </row>
    <row r="219" spans="4:8" s="23" customFormat="1" x14ac:dyDescent="0.25">
      <c r="D219" s="33"/>
      <c r="F219" s="21"/>
      <c r="G219" s="21"/>
      <c r="H219" s="21"/>
    </row>
    <row r="220" spans="4:8" s="23" customFormat="1" x14ac:dyDescent="0.25">
      <c r="D220" s="33"/>
      <c r="F220" s="21"/>
      <c r="G220" s="21"/>
      <c r="H220" s="21"/>
    </row>
    <row r="221" spans="4:8" s="23" customFormat="1" x14ac:dyDescent="0.25">
      <c r="D221" s="33"/>
      <c r="F221" s="21"/>
      <c r="G221" s="21"/>
      <c r="H221" s="21"/>
    </row>
    <row r="222" spans="4:8" s="23" customFormat="1" x14ac:dyDescent="0.25">
      <c r="D222" s="33"/>
      <c r="F222" s="21"/>
      <c r="G222" s="21"/>
      <c r="H222" s="21"/>
    </row>
    <row r="223" spans="4:8" s="23" customFormat="1" x14ac:dyDescent="0.25">
      <c r="D223" s="33"/>
      <c r="F223" s="21"/>
      <c r="G223" s="21"/>
      <c r="H223" s="21"/>
    </row>
    <row r="224" spans="4:8" s="23" customFormat="1" x14ac:dyDescent="0.25">
      <c r="D224" s="33"/>
      <c r="F224" s="21"/>
      <c r="G224" s="21"/>
      <c r="H224" s="21"/>
    </row>
    <row r="225" spans="4:8" s="23" customFormat="1" x14ac:dyDescent="0.25">
      <c r="D225" s="33"/>
      <c r="F225" s="21"/>
      <c r="G225" s="21"/>
      <c r="H225" s="21"/>
    </row>
    <row r="226" spans="4:8" s="23" customFormat="1" x14ac:dyDescent="0.25">
      <c r="D226" s="33"/>
      <c r="F226" s="21"/>
      <c r="G226" s="21"/>
      <c r="H226" s="21"/>
    </row>
    <row r="227" spans="4:8" s="23" customFormat="1" x14ac:dyDescent="0.25">
      <c r="D227" s="33"/>
      <c r="F227" s="21"/>
      <c r="G227" s="21"/>
      <c r="H227" s="21"/>
    </row>
    <row r="228" spans="4:8" s="23" customFormat="1" x14ac:dyDescent="0.25">
      <c r="D228" s="33"/>
      <c r="F228" s="21"/>
      <c r="G228" s="21"/>
      <c r="H228" s="21"/>
    </row>
    <row r="229" spans="4:8" s="23" customFormat="1" x14ac:dyDescent="0.25">
      <c r="D229" s="33"/>
      <c r="F229" s="21"/>
      <c r="G229" s="21"/>
      <c r="H229" s="21"/>
    </row>
    <row r="230" spans="4:8" s="23" customFormat="1" x14ac:dyDescent="0.25">
      <c r="D230" s="33"/>
      <c r="F230" s="21"/>
      <c r="G230" s="21"/>
      <c r="H230" s="21"/>
    </row>
    <row r="231" spans="4:8" s="23" customFormat="1" x14ac:dyDescent="0.25">
      <c r="D231" s="33"/>
      <c r="F231" s="21"/>
      <c r="G231" s="21"/>
      <c r="H231" s="21"/>
    </row>
    <row r="232" spans="4:8" s="23" customFormat="1" x14ac:dyDescent="0.25">
      <c r="D232" s="33"/>
      <c r="F232" s="21"/>
      <c r="G232" s="21"/>
      <c r="H232" s="21"/>
    </row>
    <row r="233" spans="4:8" s="23" customFormat="1" x14ac:dyDescent="0.25">
      <c r="D233" s="33"/>
      <c r="F233" s="21"/>
      <c r="G233" s="21"/>
      <c r="H233" s="21"/>
    </row>
    <row r="234" spans="4:8" s="23" customFormat="1" x14ac:dyDescent="0.25">
      <c r="D234" s="33"/>
      <c r="F234" s="21"/>
      <c r="G234" s="21"/>
      <c r="H234" s="21"/>
    </row>
    <row r="235" spans="4:8" s="23" customFormat="1" x14ac:dyDescent="0.25">
      <c r="D235" s="33"/>
      <c r="F235" s="21"/>
      <c r="G235" s="21"/>
      <c r="H235" s="21"/>
    </row>
    <row r="236" spans="4:8" s="23" customFormat="1" x14ac:dyDescent="0.25">
      <c r="D236" s="33"/>
      <c r="F236" s="21"/>
      <c r="G236" s="21"/>
      <c r="H236" s="21"/>
    </row>
    <row r="237" spans="4:8" s="23" customFormat="1" x14ac:dyDescent="0.25">
      <c r="D237" s="33"/>
      <c r="F237" s="21"/>
      <c r="G237" s="21"/>
      <c r="H237" s="21"/>
    </row>
    <row r="238" spans="4:8" s="23" customFormat="1" x14ac:dyDescent="0.25">
      <c r="D238" s="33"/>
      <c r="F238" s="21"/>
      <c r="G238" s="21"/>
      <c r="H238" s="21"/>
    </row>
    <row r="239" spans="4:8" s="23" customFormat="1" x14ac:dyDescent="0.25">
      <c r="D239" s="33"/>
      <c r="F239" s="21"/>
      <c r="G239" s="21"/>
      <c r="H239" s="21"/>
    </row>
    <row r="240" spans="4:8" s="23" customFormat="1" x14ac:dyDescent="0.25">
      <c r="D240" s="33"/>
      <c r="F240" s="21"/>
      <c r="G240" s="21"/>
      <c r="H240" s="21"/>
    </row>
    <row r="241" spans="4:8" s="23" customFormat="1" x14ac:dyDescent="0.25">
      <c r="D241" s="33"/>
      <c r="F241" s="21"/>
      <c r="G241" s="21"/>
      <c r="H241" s="21"/>
    </row>
    <row r="242" spans="4:8" s="23" customFormat="1" x14ac:dyDescent="0.25">
      <c r="D242" s="33"/>
      <c r="F242" s="21"/>
      <c r="G242" s="21"/>
      <c r="H242" s="21"/>
    </row>
    <row r="243" spans="4:8" s="23" customFormat="1" x14ac:dyDescent="0.25">
      <c r="D243" s="33"/>
      <c r="F243" s="21"/>
      <c r="G243" s="21"/>
      <c r="H243" s="21"/>
    </row>
    <row r="244" spans="4:8" s="23" customFormat="1" x14ac:dyDescent="0.25">
      <c r="D244" s="33"/>
      <c r="F244" s="21"/>
      <c r="G244" s="21"/>
      <c r="H244" s="21"/>
    </row>
    <row r="245" spans="4:8" s="23" customFormat="1" x14ac:dyDescent="0.25">
      <c r="D245" s="33"/>
      <c r="F245" s="21"/>
      <c r="G245" s="21"/>
      <c r="H245" s="21"/>
    </row>
    <row r="246" spans="4:8" s="23" customFormat="1" x14ac:dyDescent="0.25">
      <c r="D246" s="33"/>
      <c r="F246" s="21"/>
      <c r="G246" s="21"/>
      <c r="H246" s="21"/>
    </row>
    <row r="247" spans="4:8" s="23" customFormat="1" x14ac:dyDescent="0.25">
      <c r="D247" s="33"/>
      <c r="F247" s="21"/>
      <c r="G247" s="21"/>
      <c r="H247" s="21"/>
    </row>
    <row r="248" spans="4:8" s="23" customFormat="1" x14ac:dyDescent="0.25">
      <c r="D248" s="33"/>
      <c r="F248" s="21"/>
      <c r="G248" s="21"/>
      <c r="H248" s="21"/>
    </row>
    <row r="249" spans="4:8" s="23" customFormat="1" x14ac:dyDescent="0.25">
      <c r="D249" s="33"/>
      <c r="F249" s="21"/>
      <c r="G249" s="21"/>
      <c r="H249" s="21"/>
    </row>
    <row r="250" spans="4:8" s="23" customFormat="1" x14ac:dyDescent="0.25">
      <c r="D250" s="33"/>
      <c r="F250" s="21"/>
      <c r="G250" s="21"/>
      <c r="H250" s="21"/>
    </row>
    <row r="251" spans="4:8" s="23" customFormat="1" x14ac:dyDescent="0.25">
      <c r="D251" s="33"/>
      <c r="F251" s="21"/>
      <c r="G251" s="21"/>
      <c r="H251" s="21"/>
    </row>
    <row r="252" spans="4:8" s="23" customFormat="1" x14ac:dyDescent="0.25">
      <c r="D252" s="33"/>
      <c r="F252" s="21"/>
      <c r="G252" s="21"/>
      <c r="H252" s="21"/>
    </row>
    <row r="253" spans="4:8" s="23" customFormat="1" x14ac:dyDescent="0.25">
      <c r="D253" s="33"/>
      <c r="F253" s="21"/>
      <c r="G253" s="21"/>
      <c r="H253" s="21"/>
    </row>
    <row r="254" spans="4:8" s="23" customFormat="1" x14ac:dyDescent="0.25">
      <c r="D254" s="33"/>
      <c r="F254" s="21"/>
      <c r="G254" s="21"/>
      <c r="H254" s="21"/>
    </row>
    <row r="255" spans="4:8" s="23" customFormat="1" x14ac:dyDescent="0.25">
      <c r="D255" s="33"/>
      <c r="F255" s="21"/>
      <c r="G255" s="21"/>
      <c r="H255" s="21"/>
    </row>
    <row r="256" spans="4:8" s="23" customFormat="1" x14ac:dyDescent="0.25">
      <c r="D256" s="33"/>
      <c r="F256" s="21"/>
      <c r="G256" s="21"/>
      <c r="H256" s="21"/>
    </row>
    <row r="257" spans="4:8" s="23" customFormat="1" x14ac:dyDescent="0.25">
      <c r="D257" s="33"/>
      <c r="F257" s="21"/>
      <c r="G257" s="21"/>
      <c r="H257" s="21"/>
    </row>
    <row r="258" spans="4:8" s="23" customFormat="1" x14ac:dyDescent="0.25">
      <c r="D258" s="33"/>
      <c r="F258" s="21"/>
      <c r="G258" s="21"/>
      <c r="H258" s="21"/>
    </row>
    <row r="259" spans="4:8" s="23" customFormat="1" x14ac:dyDescent="0.25">
      <c r="D259" s="33"/>
      <c r="F259" s="21"/>
      <c r="G259" s="21"/>
      <c r="H259" s="21"/>
    </row>
    <row r="260" spans="4:8" s="23" customFormat="1" x14ac:dyDescent="0.25">
      <c r="D260" s="33"/>
      <c r="F260" s="21"/>
      <c r="G260" s="21"/>
      <c r="H260" s="21"/>
    </row>
    <row r="261" spans="4:8" s="23" customFormat="1" x14ac:dyDescent="0.25">
      <c r="D261" s="33"/>
      <c r="F261" s="21"/>
      <c r="G261" s="21"/>
      <c r="H261" s="21"/>
    </row>
    <row r="262" spans="4:8" s="23" customFormat="1" x14ac:dyDescent="0.25">
      <c r="D262" s="33"/>
      <c r="F262" s="21"/>
      <c r="G262" s="21"/>
      <c r="H262" s="21"/>
    </row>
    <row r="263" spans="4:8" s="23" customFormat="1" x14ac:dyDescent="0.25">
      <c r="D263" s="33"/>
      <c r="F263" s="21"/>
      <c r="G263" s="21"/>
      <c r="H263" s="21"/>
    </row>
    <row r="264" spans="4:8" s="23" customFormat="1" x14ac:dyDescent="0.25">
      <c r="D264" s="33"/>
      <c r="F264" s="21"/>
      <c r="G264" s="21"/>
      <c r="H264" s="21"/>
    </row>
    <row r="265" spans="4:8" s="23" customFormat="1" x14ac:dyDescent="0.25">
      <c r="D265" s="33"/>
      <c r="F265" s="21"/>
      <c r="G265" s="21"/>
      <c r="H265" s="21"/>
    </row>
    <row r="266" spans="4:8" s="23" customFormat="1" x14ac:dyDescent="0.25">
      <c r="D266" s="33"/>
      <c r="F266" s="21"/>
      <c r="G266" s="21"/>
      <c r="H266" s="21"/>
    </row>
    <row r="267" spans="4:8" s="23" customFormat="1" x14ac:dyDescent="0.25">
      <c r="D267" s="33"/>
      <c r="F267" s="21"/>
      <c r="G267" s="21"/>
      <c r="H267" s="21"/>
    </row>
    <row r="268" spans="4:8" s="23" customFormat="1" x14ac:dyDescent="0.25">
      <c r="D268" s="33"/>
      <c r="F268" s="21"/>
      <c r="G268" s="21"/>
      <c r="H268" s="21"/>
    </row>
    <row r="269" spans="4:8" s="23" customFormat="1" x14ac:dyDescent="0.25">
      <c r="D269" s="33"/>
      <c r="F269" s="21"/>
      <c r="G269" s="21"/>
      <c r="H269" s="21"/>
    </row>
    <row r="270" spans="4:8" s="23" customFormat="1" x14ac:dyDescent="0.25">
      <c r="D270" s="33"/>
      <c r="F270" s="21"/>
      <c r="G270" s="21"/>
      <c r="H270" s="21"/>
    </row>
    <row r="271" spans="4:8" s="23" customFormat="1" x14ac:dyDescent="0.25">
      <c r="D271" s="33"/>
      <c r="F271" s="21"/>
      <c r="G271" s="21"/>
      <c r="H271" s="21"/>
    </row>
    <row r="272" spans="4:8" s="23" customFormat="1" x14ac:dyDescent="0.25">
      <c r="D272" s="33"/>
      <c r="F272" s="21"/>
      <c r="G272" s="21"/>
      <c r="H272" s="21"/>
    </row>
    <row r="273" spans="4:8" s="23" customFormat="1" x14ac:dyDescent="0.25">
      <c r="D273" s="33"/>
      <c r="F273" s="21"/>
      <c r="G273" s="21"/>
      <c r="H273" s="21"/>
    </row>
    <row r="274" spans="4:8" s="23" customFormat="1" x14ac:dyDescent="0.25">
      <c r="D274" s="33"/>
      <c r="F274" s="21"/>
      <c r="G274" s="21"/>
      <c r="H274" s="21"/>
    </row>
    <row r="275" spans="4:8" s="23" customFormat="1" x14ac:dyDescent="0.25">
      <c r="D275" s="33"/>
      <c r="F275" s="21"/>
      <c r="G275" s="21"/>
      <c r="H275" s="21"/>
    </row>
    <row r="276" spans="4:8" s="23" customFormat="1" x14ac:dyDescent="0.25">
      <c r="D276" s="33"/>
      <c r="F276" s="21"/>
      <c r="G276" s="21"/>
      <c r="H276" s="21"/>
    </row>
    <row r="277" spans="4:8" s="23" customFormat="1" x14ac:dyDescent="0.25">
      <c r="D277" s="33"/>
      <c r="F277" s="21"/>
      <c r="G277" s="21"/>
      <c r="H277" s="21"/>
    </row>
    <row r="278" spans="4:8" s="23" customFormat="1" x14ac:dyDescent="0.25">
      <c r="D278" s="33"/>
      <c r="F278" s="21"/>
      <c r="G278" s="21"/>
      <c r="H278" s="21"/>
    </row>
    <row r="279" spans="4:8" s="23" customFormat="1" x14ac:dyDescent="0.25">
      <c r="D279" s="33"/>
      <c r="F279" s="21"/>
      <c r="G279" s="21"/>
      <c r="H279" s="21"/>
    </row>
    <row r="280" spans="4:8" s="23" customFormat="1" x14ac:dyDescent="0.25">
      <c r="D280" s="33"/>
      <c r="F280" s="21"/>
      <c r="G280" s="21"/>
      <c r="H280" s="21"/>
    </row>
    <row r="281" spans="4:8" s="23" customFormat="1" x14ac:dyDescent="0.25">
      <c r="D281" s="33"/>
      <c r="F281" s="21"/>
      <c r="G281" s="21"/>
      <c r="H281" s="21"/>
    </row>
    <row r="282" spans="4:8" s="23" customFormat="1" x14ac:dyDescent="0.25">
      <c r="D282" s="33"/>
      <c r="F282" s="21"/>
      <c r="G282" s="21"/>
      <c r="H282" s="21"/>
    </row>
    <row r="283" spans="4:8" s="23" customFormat="1" x14ac:dyDescent="0.25">
      <c r="D283" s="33"/>
      <c r="F283" s="21"/>
      <c r="G283" s="21"/>
      <c r="H283" s="21"/>
    </row>
    <row r="284" spans="4:8" s="23" customFormat="1" x14ac:dyDescent="0.25">
      <c r="D284" s="33"/>
      <c r="F284" s="21"/>
      <c r="G284" s="21"/>
      <c r="H284" s="21"/>
    </row>
    <row r="285" spans="4:8" s="23" customFormat="1" x14ac:dyDescent="0.25">
      <c r="D285" s="33"/>
      <c r="F285" s="21"/>
      <c r="G285" s="21"/>
      <c r="H285" s="21"/>
    </row>
    <row r="286" spans="4:8" s="23" customFormat="1" x14ac:dyDescent="0.25">
      <c r="D286" s="33"/>
      <c r="F286" s="21"/>
      <c r="G286" s="21"/>
      <c r="H286" s="21"/>
    </row>
    <row r="287" spans="4:8" s="23" customFormat="1" x14ac:dyDescent="0.25">
      <c r="D287" s="33"/>
      <c r="F287" s="21"/>
      <c r="G287" s="21"/>
      <c r="H287" s="21"/>
    </row>
    <row r="288" spans="4:8" s="23" customFormat="1" x14ac:dyDescent="0.25">
      <c r="D288" s="33"/>
      <c r="F288" s="21"/>
      <c r="G288" s="21"/>
      <c r="H288" s="21"/>
    </row>
    <row r="289" spans="4:8" s="23" customFormat="1" x14ac:dyDescent="0.25">
      <c r="D289" s="33"/>
      <c r="F289" s="21"/>
      <c r="G289" s="21"/>
      <c r="H289" s="21"/>
    </row>
    <row r="290" spans="4:8" s="23" customFormat="1" x14ac:dyDescent="0.25">
      <c r="D290" s="33"/>
      <c r="F290" s="21"/>
      <c r="G290" s="21"/>
      <c r="H290" s="21"/>
    </row>
    <row r="291" spans="4:8" s="23" customFormat="1" x14ac:dyDescent="0.25">
      <c r="D291" s="33"/>
      <c r="F291" s="21"/>
      <c r="G291" s="21"/>
      <c r="H291" s="21"/>
    </row>
    <row r="292" spans="4:8" s="23" customFormat="1" x14ac:dyDescent="0.25">
      <c r="D292" s="33"/>
      <c r="F292" s="21"/>
      <c r="G292" s="21"/>
      <c r="H292" s="21"/>
    </row>
    <row r="293" spans="4:8" s="23" customFormat="1" x14ac:dyDescent="0.25">
      <c r="D293" s="33"/>
      <c r="F293" s="21"/>
      <c r="G293" s="21"/>
      <c r="H293" s="21"/>
    </row>
    <row r="294" spans="4:8" s="23" customFormat="1" x14ac:dyDescent="0.25">
      <c r="D294" s="33"/>
      <c r="F294" s="21"/>
      <c r="G294" s="21"/>
      <c r="H294" s="21"/>
    </row>
    <row r="295" spans="4:8" s="23" customFormat="1" x14ac:dyDescent="0.25">
      <c r="D295" s="33"/>
      <c r="F295" s="21"/>
      <c r="G295" s="21"/>
      <c r="H295" s="21"/>
    </row>
    <row r="296" spans="4:8" s="23" customFormat="1" x14ac:dyDescent="0.25">
      <c r="D296" s="33"/>
      <c r="F296" s="21"/>
      <c r="G296" s="21"/>
      <c r="H296" s="21"/>
    </row>
    <row r="297" spans="4:8" s="23" customFormat="1" x14ac:dyDescent="0.25">
      <c r="D297" s="33"/>
      <c r="F297" s="21"/>
      <c r="G297" s="21"/>
      <c r="H297" s="21"/>
    </row>
    <row r="298" spans="4:8" s="23" customFormat="1" x14ac:dyDescent="0.25">
      <c r="D298" s="33"/>
      <c r="F298" s="21"/>
      <c r="G298" s="21"/>
      <c r="H298" s="21"/>
    </row>
    <row r="299" spans="4:8" s="23" customFormat="1" x14ac:dyDescent="0.25">
      <c r="D299" s="33"/>
      <c r="F299" s="21"/>
      <c r="G299" s="21"/>
      <c r="H299" s="21"/>
    </row>
    <row r="300" spans="4:8" s="23" customFormat="1" x14ac:dyDescent="0.25">
      <c r="D300" s="33"/>
      <c r="F300" s="21"/>
      <c r="G300" s="21"/>
      <c r="H300" s="21"/>
    </row>
    <row r="301" spans="4:8" s="23" customFormat="1" x14ac:dyDescent="0.25">
      <c r="D301" s="33"/>
      <c r="F301" s="21"/>
      <c r="G301" s="21"/>
      <c r="H301" s="21"/>
    </row>
    <row r="302" spans="4:8" s="23" customFormat="1" x14ac:dyDescent="0.25">
      <c r="D302" s="33"/>
      <c r="F302" s="21"/>
      <c r="G302" s="21"/>
      <c r="H302" s="21"/>
    </row>
    <row r="303" spans="4:8" s="23" customFormat="1" x14ac:dyDescent="0.25">
      <c r="D303" s="33"/>
      <c r="F303" s="21"/>
      <c r="G303" s="21"/>
      <c r="H303" s="21"/>
    </row>
    <row r="304" spans="4:8" s="23" customFormat="1" x14ac:dyDescent="0.25">
      <c r="D304" s="33"/>
      <c r="F304" s="21"/>
      <c r="G304" s="21"/>
      <c r="H304" s="21"/>
    </row>
    <row r="305" spans="4:8" s="23" customFormat="1" x14ac:dyDescent="0.25">
      <c r="D305" s="33"/>
      <c r="F305" s="21"/>
      <c r="G305" s="21"/>
      <c r="H305" s="21"/>
    </row>
    <row r="306" spans="4:8" s="23" customFormat="1" x14ac:dyDescent="0.25">
      <c r="D306" s="33"/>
      <c r="F306" s="21"/>
      <c r="G306" s="21"/>
      <c r="H306" s="21"/>
    </row>
    <row r="307" spans="4:8" s="23" customFormat="1" x14ac:dyDescent="0.25">
      <c r="D307" s="33"/>
      <c r="F307" s="21"/>
      <c r="G307" s="21"/>
      <c r="H307" s="21"/>
    </row>
    <row r="308" spans="4:8" s="23" customFormat="1" x14ac:dyDescent="0.25">
      <c r="D308" s="33"/>
      <c r="F308" s="21"/>
      <c r="G308" s="21"/>
      <c r="H308" s="21"/>
    </row>
    <row r="309" spans="4:8" s="23" customFormat="1" x14ac:dyDescent="0.25">
      <c r="D309" s="33"/>
      <c r="F309" s="21"/>
      <c r="G309" s="21"/>
      <c r="H309" s="21"/>
    </row>
    <row r="310" spans="4:8" s="23" customFormat="1" x14ac:dyDescent="0.25">
      <c r="D310" s="33"/>
      <c r="F310" s="21"/>
      <c r="G310" s="21"/>
      <c r="H310" s="21"/>
    </row>
    <row r="311" spans="4:8" s="23" customFormat="1" x14ac:dyDescent="0.25">
      <c r="D311" s="33"/>
      <c r="F311" s="21"/>
      <c r="G311" s="21"/>
      <c r="H311" s="21"/>
    </row>
    <row r="312" spans="4:8" s="23" customFormat="1" x14ac:dyDescent="0.25">
      <c r="D312" s="33"/>
      <c r="F312" s="21"/>
      <c r="G312" s="21"/>
      <c r="H312" s="21"/>
    </row>
    <row r="313" spans="4:8" s="23" customFormat="1" x14ac:dyDescent="0.25">
      <c r="D313" s="33"/>
      <c r="F313" s="21"/>
      <c r="G313" s="21"/>
      <c r="H313" s="21"/>
    </row>
    <row r="314" spans="4:8" s="23" customFormat="1" x14ac:dyDescent="0.25">
      <c r="D314" s="33"/>
      <c r="F314" s="21"/>
      <c r="G314" s="21"/>
      <c r="H314" s="21"/>
    </row>
    <row r="315" spans="4:8" s="23" customFormat="1" x14ac:dyDescent="0.25">
      <c r="D315" s="33"/>
      <c r="F315" s="21"/>
      <c r="G315" s="21"/>
      <c r="H315" s="21"/>
    </row>
    <row r="316" spans="4:8" s="23" customFormat="1" x14ac:dyDescent="0.25">
      <c r="D316" s="33"/>
      <c r="F316" s="21"/>
      <c r="G316" s="21"/>
      <c r="H316" s="21"/>
    </row>
    <row r="317" spans="4:8" s="23" customFormat="1" x14ac:dyDescent="0.25">
      <c r="D317" s="33"/>
      <c r="F317" s="21"/>
      <c r="G317" s="21"/>
      <c r="H317" s="21"/>
    </row>
    <row r="318" spans="4:8" s="23" customFormat="1" x14ac:dyDescent="0.25">
      <c r="D318" s="33"/>
      <c r="F318" s="21"/>
      <c r="G318" s="21"/>
      <c r="H318" s="21"/>
    </row>
    <row r="319" spans="4:8" s="23" customFormat="1" x14ac:dyDescent="0.25">
      <c r="D319" s="33"/>
      <c r="F319" s="21"/>
      <c r="G319" s="21"/>
      <c r="H319" s="21"/>
    </row>
    <row r="320" spans="4:8" s="23" customFormat="1" x14ac:dyDescent="0.25">
      <c r="D320" s="33"/>
      <c r="F320" s="21"/>
      <c r="G320" s="21"/>
      <c r="H320" s="21"/>
    </row>
    <row r="321" spans="4:8" s="23" customFormat="1" x14ac:dyDescent="0.25">
      <c r="D321" s="33"/>
      <c r="F321" s="21"/>
      <c r="G321" s="21"/>
      <c r="H321" s="21"/>
    </row>
    <row r="322" spans="4:8" s="23" customFormat="1" x14ac:dyDescent="0.25">
      <c r="D322" s="33"/>
      <c r="F322" s="21"/>
      <c r="G322" s="21"/>
      <c r="H322" s="21"/>
    </row>
    <row r="323" spans="4:8" s="23" customFormat="1" x14ac:dyDescent="0.25">
      <c r="D323" s="33"/>
      <c r="F323" s="21"/>
      <c r="G323" s="21"/>
      <c r="H323" s="21"/>
    </row>
    <row r="324" spans="4:8" s="23" customFormat="1" x14ac:dyDescent="0.25">
      <c r="D324" s="33"/>
      <c r="F324" s="21"/>
      <c r="G324" s="21"/>
      <c r="H324" s="21"/>
    </row>
    <row r="325" spans="4:8" s="23" customFormat="1" x14ac:dyDescent="0.25">
      <c r="D325" s="33"/>
      <c r="F325" s="21"/>
      <c r="G325" s="21"/>
      <c r="H325" s="21"/>
    </row>
    <row r="326" spans="4:8" s="23" customFormat="1" x14ac:dyDescent="0.25">
      <c r="D326" s="33"/>
      <c r="F326" s="21"/>
      <c r="G326" s="21"/>
      <c r="H326" s="21"/>
    </row>
    <row r="327" spans="4:8" s="23" customFormat="1" x14ac:dyDescent="0.25">
      <c r="D327" s="33"/>
      <c r="F327" s="21"/>
      <c r="G327" s="21"/>
      <c r="H327" s="21"/>
    </row>
    <row r="328" spans="4:8" s="23" customFormat="1" x14ac:dyDescent="0.25">
      <c r="D328" s="33"/>
      <c r="F328" s="21"/>
      <c r="G328" s="21"/>
      <c r="H328" s="21"/>
    </row>
    <row r="329" spans="4:8" s="23" customFormat="1" x14ac:dyDescent="0.25">
      <c r="D329" s="33"/>
      <c r="F329" s="21"/>
      <c r="G329" s="21"/>
      <c r="H329" s="21"/>
    </row>
    <row r="330" spans="4:8" s="23" customFormat="1" x14ac:dyDescent="0.25">
      <c r="D330" s="33"/>
      <c r="F330" s="21"/>
      <c r="G330" s="21"/>
      <c r="H330" s="21"/>
    </row>
    <row r="331" spans="4:8" s="23" customFormat="1" x14ac:dyDescent="0.25">
      <c r="D331" s="33"/>
      <c r="F331" s="21"/>
      <c r="G331" s="21"/>
      <c r="H331" s="21"/>
    </row>
    <row r="332" spans="4:8" s="23" customFormat="1" x14ac:dyDescent="0.25">
      <c r="D332" s="33"/>
      <c r="F332" s="21"/>
      <c r="G332" s="21"/>
      <c r="H332" s="21"/>
    </row>
    <row r="333" spans="4:8" s="23" customFormat="1" x14ac:dyDescent="0.25">
      <c r="D333" s="33"/>
      <c r="F333" s="21"/>
      <c r="G333" s="21"/>
      <c r="H333" s="21"/>
    </row>
    <row r="334" spans="4:8" s="23" customFormat="1" x14ac:dyDescent="0.25">
      <c r="D334" s="33"/>
      <c r="F334" s="21"/>
      <c r="G334" s="21"/>
      <c r="H334" s="21"/>
    </row>
    <row r="335" spans="4:8" s="23" customFormat="1" x14ac:dyDescent="0.25">
      <c r="D335" s="33"/>
      <c r="F335" s="21"/>
      <c r="G335" s="21"/>
      <c r="H335" s="21"/>
    </row>
    <row r="336" spans="4:8" s="23" customFormat="1" x14ac:dyDescent="0.25">
      <c r="D336" s="33"/>
      <c r="F336" s="21"/>
      <c r="G336" s="21"/>
      <c r="H336" s="21"/>
    </row>
    <row r="337" spans="4:8" s="23" customFormat="1" x14ac:dyDescent="0.25">
      <c r="D337" s="33"/>
      <c r="F337" s="21"/>
      <c r="G337" s="21"/>
      <c r="H337" s="21"/>
    </row>
    <row r="338" spans="4:8" s="23" customFormat="1" x14ac:dyDescent="0.25">
      <c r="D338" s="33"/>
      <c r="F338" s="21"/>
      <c r="G338" s="21"/>
      <c r="H338" s="21"/>
    </row>
    <row r="339" spans="4:8" s="23" customFormat="1" x14ac:dyDescent="0.25">
      <c r="D339" s="33"/>
      <c r="F339" s="21"/>
      <c r="G339" s="21"/>
      <c r="H339" s="21"/>
    </row>
    <row r="340" spans="4:8" s="23" customFormat="1" x14ac:dyDescent="0.25">
      <c r="D340" s="33"/>
      <c r="F340" s="21"/>
      <c r="G340" s="21"/>
      <c r="H340" s="21"/>
    </row>
    <row r="341" spans="4:8" s="23" customFormat="1" x14ac:dyDescent="0.25">
      <c r="D341" s="33"/>
      <c r="F341" s="21"/>
      <c r="G341" s="21"/>
      <c r="H341" s="21"/>
    </row>
    <row r="342" spans="4:8" s="23" customFormat="1" x14ac:dyDescent="0.25">
      <c r="D342" s="33"/>
      <c r="F342" s="21"/>
      <c r="G342" s="21"/>
      <c r="H342" s="21"/>
    </row>
    <row r="343" spans="4:8" s="23" customFormat="1" x14ac:dyDescent="0.25">
      <c r="D343" s="33"/>
      <c r="F343" s="21"/>
      <c r="G343" s="21"/>
      <c r="H343" s="21"/>
    </row>
    <row r="344" spans="4:8" s="23" customFormat="1" x14ac:dyDescent="0.25">
      <c r="D344" s="33"/>
      <c r="F344" s="21"/>
      <c r="G344" s="21"/>
      <c r="H344" s="21"/>
    </row>
    <row r="345" spans="4:8" s="23" customFormat="1" x14ac:dyDescent="0.25">
      <c r="D345" s="33"/>
      <c r="F345" s="21"/>
      <c r="G345" s="21"/>
      <c r="H345" s="21"/>
    </row>
    <row r="346" spans="4:8" s="23" customFormat="1" x14ac:dyDescent="0.25">
      <c r="D346" s="33"/>
      <c r="F346" s="21"/>
      <c r="G346" s="21"/>
      <c r="H346" s="21"/>
    </row>
    <row r="347" spans="4:8" s="23" customFormat="1" x14ac:dyDescent="0.25">
      <c r="D347" s="33"/>
      <c r="F347" s="21"/>
      <c r="G347" s="21"/>
      <c r="H347" s="21"/>
    </row>
    <row r="348" spans="4:8" s="23" customFormat="1" x14ac:dyDescent="0.25">
      <c r="D348" s="33"/>
      <c r="F348" s="21"/>
      <c r="G348" s="21"/>
      <c r="H348" s="21"/>
    </row>
    <row r="349" spans="4:8" s="23" customFormat="1" x14ac:dyDescent="0.25">
      <c r="D349" s="33"/>
      <c r="F349" s="21"/>
      <c r="G349" s="21"/>
      <c r="H349" s="21"/>
    </row>
    <row r="350" spans="4:8" s="23" customFormat="1" x14ac:dyDescent="0.25">
      <c r="D350" s="33"/>
      <c r="F350" s="21"/>
      <c r="G350" s="21"/>
      <c r="H350" s="21"/>
    </row>
    <row r="351" spans="4:8" s="23" customFormat="1" x14ac:dyDescent="0.25">
      <c r="D351" s="33"/>
      <c r="F351" s="21"/>
      <c r="G351" s="21"/>
      <c r="H351" s="21"/>
    </row>
    <row r="352" spans="4:8" s="23" customFormat="1" x14ac:dyDescent="0.25">
      <c r="D352" s="33"/>
      <c r="F352" s="21"/>
      <c r="G352" s="21"/>
      <c r="H352" s="21"/>
    </row>
    <row r="353" spans="4:8" s="23" customFormat="1" x14ac:dyDescent="0.25">
      <c r="D353" s="33"/>
      <c r="F353" s="21"/>
      <c r="G353" s="21"/>
      <c r="H353" s="21"/>
    </row>
    <row r="354" spans="4:8" s="23" customFormat="1" x14ac:dyDescent="0.25">
      <c r="D354" s="33"/>
      <c r="F354" s="21"/>
      <c r="G354" s="21"/>
      <c r="H354" s="21"/>
    </row>
    <row r="355" spans="4:8" s="23" customFormat="1" x14ac:dyDescent="0.25">
      <c r="D355" s="33"/>
      <c r="F355" s="21"/>
      <c r="G355" s="21"/>
      <c r="H355" s="21"/>
    </row>
    <row r="356" spans="4:8" s="23" customFormat="1" x14ac:dyDescent="0.25">
      <c r="D356" s="33"/>
      <c r="F356" s="21"/>
      <c r="G356" s="21"/>
      <c r="H356" s="21"/>
    </row>
    <row r="357" spans="4:8" s="23" customFormat="1" x14ac:dyDescent="0.25">
      <c r="D357" s="33"/>
      <c r="F357" s="21"/>
      <c r="G357" s="21"/>
      <c r="H357" s="21"/>
    </row>
    <row r="358" spans="4:8" s="23" customFormat="1" x14ac:dyDescent="0.25">
      <c r="D358" s="33"/>
      <c r="F358" s="21"/>
      <c r="G358" s="21"/>
      <c r="H358" s="21"/>
    </row>
    <row r="359" spans="4:8" s="23" customFormat="1" x14ac:dyDescent="0.25">
      <c r="D359" s="33"/>
      <c r="F359" s="21"/>
      <c r="G359" s="21"/>
      <c r="H359" s="21"/>
    </row>
    <row r="360" spans="4:8" s="23" customFormat="1" x14ac:dyDescent="0.25">
      <c r="D360" s="33"/>
      <c r="F360" s="21"/>
      <c r="G360" s="21"/>
      <c r="H360" s="21"/>
    </row>
    <row r="361" spans="4:8" s="23" customFormat="1" x14ac:dyDescent="0.25">
      <c r="D361" s="33"/>
      <c r="F361" s="21"/>
      <c r="G361" s="21"/>
      <c r="H361" s="21"/>
    </row>
    <row r="362" spans="4:8" s="23" customFormat="1" x14ac:dyDescent="0.25">
      <c r="D362" s="33"/>
      <c r="F362" s="21"/>
      <c r="G362" s="21"/>
      <c r="H362" s="21"/>
    </row>
    <row r="363" spans="4:8" s="23" customFormat="1" x14ac:dyDescent="0.25">
      <c r="D363" s="33"/>
      <c r="F363" s="21"/>
      <c r="G363" s="21"/>
      <c r="H363" s="21"/>
    </row>
    <row r="364" spans="4:8" s="23" customFormat="1" x14ac:dyDescent="0.25">
      <c r="D364" s="33"/>
      <c r="F364" s="21"/>
      <c r="G364" s="21"/>
      <c r="H364" s="21"/>
    </row>
    <row r="365" spans="4:8" s="23" customFormat="1" x14ac:dyDescent="0.25">
      <c r="D365" s="33"/>
      <c r="F365" s="21"/>
      <c r="G365" s="21"/>
      <c r="H365" s="21"/>
    </row>
    <row r="366" spans="4:8" s="23" customFormat="1" x14ac:dyDescent="0.25">
      <c r="D366" s="33"/>
      <c r="F366" s="21"/>
      <c r="G366" s="21"/>
      <c r="H366" s="21"/>
    </row>
    <row r="367" spans="4:8" s="23" customFormat="1" x14ac:dyDescent="0.25">
      <c r="D367" s="33"/>
      <c r="F367" s="21"/>
      <c r="G367" s="21"/>
      <c r="H367" s="21"/>
    </row>
    <row r="368" spans="4:8" s="23" customFormat="1" x14ac:dyDescent="0.25">
      <c r="D368" s="33"/>
      <c r="F368" s="21"/>
      <c r="G368" s="21"/>
      <c r="H368" s="21"/>
    </row>
    <row r="369" spans="4:8" s="23" customFormat="1" x14ac:dyDescent="0.25">
      <c r="D369" s="33"/>
      <c r="F369" s="21"/>
      <c r="G369" s="21"/>
      <c r="H369" s="21"/>
    </row>
    <row r="370" spans="4:8" s="23" customFormat="1" x14ac:dyDescent="0.25">
      <c r="D370" s="33"/>
      <c r="F370" s="21"/>
      <c r="G370" s="21"/>
      <c r="H370" s="21"/>
    </row>
    <row r="371" spans="4:8" s="23" customFormat="1" x14ac:dyDescent="0.25">
      <c r="D371" s="33"/>
      <c r="F371" s="21"/>
      <c r="G371" s="21"/>
      <c r="H371" s="21"/>
    </row>
    <row r="372" spans="4:8" s="23" customFormat="1" x14ac:dyDescent="0.25">
      <c r="D372" s="33"/>
      <c r="F372" s="21"/>
      <c r="G372" s="21"/>
      <c r="H372" s="21"/>
    </row>
    <row r="373" spans="4:8" s="23" customFormat="1" x14ac:dyDescent="0.25">
      <c r="D373" s="33"/>
      <c r="F373" s="21"/>
      <c r="G373" s="21"/>
      <c r="H373" s="21"/>
    </row>
    <row r="374" spans="4:8" s="23" customFormat="1" x14ac:dyDescent="0.25">
      <c r="D374" s="33"/>
      <c r="F374" s="21"/>
      <c r="G374" s="21"/>
      <c r="H374" s="21"/>
    </row>
    <row r="375" spans="4:8" s="23" customFormat="1" x14ac:dyDescent="0.25">
      <c r="D375" s="33"/>
      <c r="F375" s="21"/>
      <c r="G375" s="21"/>
      <c r="H375" s="21"/>
    </row>
    <row r="376" spans="4:8" s="23" customFormat="1" x14ac:dyDescent="0.25">
      <c r="D376" s="33"/>
      <c r="F376" s="21"/>
      <c r="G376" s="21"/>
      <c r="H376" s="21"/>
    </row>
    <row r="377" spans="4:8" s="23" customFormat="1" x14ac:dyDescent="0.25">
      <c r="D377" s="33"/>
      <c r="F377" s="21"/>
      <c r="G377" s="21"/>
      <c r="H377" s="21"/>
    </row>
    <row r="378" spans="4:8" s="23" customFormat="1" x14ac:dyDescent="0.25">
      <c r="D378" s="33"/>
      <c r="F378" s="21"/>
      <c r="G378" s="21"/>
      <c r="H378" s="21"/>
    </row>
    <row r="379" spans="4:8" s="23" customFormat="1" x14ac:dyDescent="0.25">
      <c r="D379" s="33"/>
      <c r="F379" s="21"/>
      <c r="G379" s="21"/>
      <c r="H379" s="21"/>
    </row>
    <row r="380" spans="4:8" s="23" customFormat="1" x14ac:dyDescent="0.25">
      <c r="D380" s="33"/>
      <c r="F380" s="21"/>
      <c r="G380" s="21"/>
      <c r="H380" s="21"/>
    </row>
    <row r="381" spans="4:8" s="23" customFormat="1" x14ac:dyDescent="0.25">
      <c r="D381" s="33"/>
      <c r="F381" s="21"/>
      <c r="G381" s="21"/>
      <c r="H381" s="21"/>
    </row>
    <row r="382" spans="4:8" s="23" customFormat="1" x14ac:dyDescent="0.25">
      <c r="D382" s="33"/>
      <c r="F382" s="21"/>
      <c r="G382" s="21"/>
      <c r="H382" s="21"/>
    </row>
    <row r="383" spans="4:8" s="23" customFormat="1" x14ac:dyDescent="0.25">
      <c r="D383" s="33"/>
      <c r="F383" s="21"/>
      <c r="G383" s="21"/>
      <c r="H383" s="21"/>
    </row>
    <row r="384" spans="4:8" s="23" customFormat="1" x14ac:dyDescent="0.25">
      <c r="D384" s="33"/>
      <c r="F384" s="21"/>
      <c r="G384" s="21"/>
      <c r="H384" s="21"/>
    </row>
    <row r="385" spans="1:8" s="23" customFormat="1" x14ac:dyDescent="0.25">
      <c r="D385" s="33"/>
      <c r="F385" s="21"/>
      <c r="G385" s="21"/>
      <c r="H385" s="21"/>
    </row>
    <row r="386" spans="1:8" s="23" customFormat="1" x14ac:dyDescent="0.25">
      <c r="D386" s="33"/>
      <c r="F386" s="21"/>
      <c r="G386" s="21"/>
      <c r="H386" s="21"/>
    </row>
    <row r="387" spans="1:8" s="23" customFormat="1" x14ac:dyDescent="0.25">
      <c r="D387" s="33"/>
      <c r="F387" s="21"/>
      <c r="G387" s="21"/>
      <c r="H387" s="21"/>
    </row>
    <row r="388" spans="1:8" s="23" customFormat="1" x14ac:dyDescent="0.25">
      <c r="D388" s="33"/>
      <c r="F388" s="21"/>
      <c r="G388" s="21"/>
      <c r="H388" s="21"/>
    </row>
    <row r="389" spans="1:8" s="23" customFormat="1" x14ac:dyDescent="0.25">
      <c r="D389" s="33"/>
      <c r="F389" s="21"/>
      <c r="G389" s="21"/>
      <c r="H389" s="21"/>
    </row>
    <row r="390" spans="1:8" s="23" customFormat="1" x14ac:dyDescent="0.25">
      <c r="D390" s="33"/>
      <c r="F390" s="21"/>
      <c r="G390" s="21"/>
      <c r="H390" s="21"/>
    </row>
    <row r="391" spans="1:8" s="23" customFormat="1" x14ac:dyDescent="0.25">
      <c r="D391" s="33"/>
      <c r="F391" s="21"/>
      <c r="G391" s="21"/>
      <c r="H391" s="21"/>
    </row>
    <row r="392" spans="1:8" s="23" customFormat="1" x14ac:dyDescent="0.25">
      <c r="D392" s="33"/>
      <c r="F392" s="21"/>
      <c r="G392" s="21"/>
      <c r="H392" s="21"/>
    </row>
    <row r="393" spans="1:8" s="23" customFormat="1" x14ac:dyDescent="0.25">
      <c r="D393" s="33"/>
      <c r="F393" s="21"/>
      <c r="G393" s="21"/>
      <c r="H393" s="21"/>
    </row>
    <row r="394" spans="1:8" s="23" customFormat="1" x14ac:dyDescent="0.25">
      <c r="D394" s="33"/>
      <c r="F394" s="21"/>
      <c r="G394" s="21"/>
      <c r="H394" s="21"/>
    </row>
    <row r="395" spans="1:8" s="23" customFormat="1" x14ac:dyDescent="0.25">
      <c r="D395" s="33"/>
      <c r="F395" s="21"/>
      <c r="G395" s="21"/>
      <c r="H395" s="21"/>
    </row>
    <row r="396" spans="1:8" s="23" customFormat="1" x14ac:dyDescent="0.25">
      <c r="D396" s="33"/>
      <c r="F396" s="21"/>
      <c r="G396" s="21"/>
      <c r="H396" s="21"/>
    </row>
    <row r="397" spans="1:8" s="23" customFormat="1" x14ac:dyDescent="0.25">
      <c r="D397" s="33"/>
      <c r="F397" s="21"/>
      <c r="G397" s="21"/>
      <c r="H397" s="21"/>
    </row>
    <row r="398" spans="1:8" s="9" customFormat="1" x14ac:dyDescent="0.25">
      <c r="A398" s="8"/>
      <c r="D398" s="10"/>
      <c r="F398" s="11"/>
      <c r="G398" s="11"/>
      <c r="H398" s="11"/>
    </row>
  </sheetData>
  <mergeCells count="31">
    <mergeCell ref="C11:F11"/>
    <mergeCell ref="A2:B8"/>
    <mergeCell ref="C24:D24"/>
    <mergeCell ref="C25:D25"/>
    <mergeCell ref="C20:C23"/>
    <mergeCell ref="E17:F17"/>
    <mergeCell ref="E18:F18"/>
    <mergeCell ref="E19:F19"/>
    <mergeCell ref="A9:H9"/>
    <mergeCell ref="C1:H2"/>
    <mergeCell ref="D4:F4"/>
    <mergeCell ref="D5:F5"/>
    <mergeCell ref="C6:E6"/>
    <mergeCell ref="F6:H6"/>
    <mergeCell ref="F7:H7"/>
    <mergeCell ref="C13:C14"/>
    <mergeCell ref="D13:D14"/>
    <mergeCell ref="E15:F15"/>
    <mergeCell ref="E16:F16"/>
    <mergeCell ref="E13:F14"/>
    <mergeCell ref="A29:H29"/>
    <mergeCell ref="A31:H31"/>
    <mergeCell ref="A32:H32"/>
    <mergeCell ref="A30:H30"/>
    <mergeCell ref="E20:F20"/>
    <mergeCell ref="E21:F21"/>
    <mergeCell ref="E22:F22"/>
    <mergeCell ref="E23:F23"/>
    <mergeCell ref="E24:F24"/>
    <mergeCell ref="E25:F25"/>
    <mergeCell ref="C27:F27"/>
  </mergeCells>
  <pageMargins left="0.51181102362204722" right="0.51181102362204722" top="0.78740157480314965" bottom="0.98425196850393704" header="0.31496062992125984" footer="0.51181102362204722"/>
  <pageSetup paperSize="9" scale="76" fitToHeight="0" orientation="portrait" r:id="rId1"/>
  <headerFooter>
    <oddFooter>&amp;L&amp;"-,Negrito"&amp;9&amp;D&amp;C&amp;"-,Negrito"&amp;9ILUMINAÇÃO DECORATIVA / FORO DE MADEIRA / PINTURA NO PORTAL DA CIDADE&amp;R&amp;"-,Negrito"&amp;9Fls. &amp;P /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410"/>
  <sheetViews>
    <sheetView zoomScaleNormal="100" workbookViewId="0"/>
  </sheetViews>
  <sheetFormatPr defaultColWidth="8.85546875" defaultRowHeight="12" x14ac:dyDescent="0.25"/>
  <cols>
    <col min="1" max="1" width="5" style="1" customWidth="1"/>
    <col min="2" max="2" width="12.140625" style="1" customWidth="1"/>
    <col min="3" max="3" width="13.85546875" style="1" customWidth="1"/>
    <col min="4" max="4" width="14" style="2" customWidth="1"/>
    <col min="5" max="8" width="5.7109375" style="3" customWidth="1"/>
    <col min="9" max="12" width="13.7109375" style="3" hidden="1" customWidth="1"/>
    <col min="13" max="13" width="13.7109375" style="128" hidden="1" customWidth="1"/>
    <col min="14" max="17" width="13.7109375" style="3" hidden="1" customWidth="1"/>
    <col min="18" max="18" width="13.7109375" style="128" hidden="1" customWidth="1"/>
    <col min="19" max="22" width="5.7109375" style="3" customWidth="1"/>
    <col min="23" max="26" width="5.7109375" style="144" customWidth="1"/>
    <col min="27" max="27" width="15" style="145" customWidth="1"/>
    <col min="28" max="16384" width="8.85546875" style="1"/>
  </cols>
  <sheetData>
    <row r="1" spans="1:28" s="85" customFormat="1" ht="14.45" customHeight="1" x14ac:dyDescent="0.3">
      <c r="C1" s="243" t="s">
        <v>93</v>
      </c>
      <c r="D1" s="243"/>
      <c r="E1" s="243"/>
      <c r="F1" s="243"/>
      <c r="G1" s="243"/>
      <c r="H1" s="243"/>
      <c r="I1" s="243"/>
      <c r="J1" s="243"/>
      <c r="K1" s="243"/>
      <c r="L1" s="243"/>
      <c r="M1" s="243"/>
      <c r="N1" s="243"/>
      <c r="O1" s="243"/>
      <c r="P1" s="243"/>
      <c r="Q1" s="243"/>
      <c r="R1" s="243"/>
      <c r="S1" s="243"/>
      <c r="T1" s="243"/>
      <c r="U1" s="243"/>
      <c r="V1" s="243"/>
      <c r="W1" s="243"/>
      <c r="X1" s="243"/>
      <c r="Y1" s="243"/>
      <c r="Z1" s="243"/>
      <c r="AA1" s="243"/>
      <c r="AB1" s="148"/>
    </row>
    <row r="2" spans="1:28" s="85" customFormat="1" ht="15" customHeight="1" x14ac:dyDescent="0.25">
      <c r="A2" s="228" t="s">
        <v>4</v>
      </c>
      <c r="B2" s="228"/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</row>
    <row r="3" spans="1:28" s="163" customFormat="1" ht="12" customHeight="1" x14ac:dyDescent="0.2">
      <c r="A3" s="228"/>
      <c r="B3" s="228"/>
      <c r="C3" s="248" t="s">
        <v>21</v>
      </c>
      <c r="D3" s="248"/>
      <c r="E3" s="248"/>
      <c r="F3" s="248"/>
      <c r="G3" s="248"/>
      <c r="H3" s="248"/>
      <c r="I3" s="248"/>
      <c r="J3" s="248"/>
      <c r="K3" s="248"/>
      <c r="L3" s="248"/>
      <c r="M3" s="248"/>
      <c r="N3" s="248"/>
      <c r="O3" s="248"/>
      <c r="P3" s="248"/>
      <c r="Q3" s="248"/>
      <c r="R3" s="248"/>
      <c r="S3" s="248"/>
      <c r="T3" s="248"/>
      <c r="U3" s="248"/>
      <c r="V3" s="248"/>
      <c r="W3" s="248"/>
      <c r="X3" s="248"/>
      <c r="Y3" s="248"/>
      <c r="Z3" s="248"/>
      <c r="AA3" s="248"/>
    </row>
    <row r="4" spans="1:28" s="85" customFormat="1" ht="21" customHeight="1" x14ac:dyDescent="0.25">
      <c r="A4" s="228"/>
      <c r="B4" s="228"/>
      <c r="D4" s="242" t="str">
        <f>ORÇAMENTO!D4</f>
        <v>ILUMINAÇÃO DECORATIVA / FORRO DE MADEIRA / PINTURA NO PORTAL DA CIDADE</v>
      </c>
      <c r="E4" s="242"/>
      <c r="F4" s="242"/>
      <c r="G4" s="242"/>
      <c r="H4" s="242"/>
      <c r="I4" s="242"/>
      <c r="J4" s="242"/>
      <c r="K4" s="242"/>
      <c r="L4" s="242"/>
      <c r="M4" s="242"/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</row>
    <row r="5" spans="1:28" s="85" customFormat="1" ht="12" customHeight="1" x14ac:dyDescent="0.2">
      <c r="A5" s="228"/>
      <c r="B5" s="228"/>
      <c r="C5" s="248" t="s">
        <v>22</v>
      </c>
      <c r="D5" s="248"/>
      <c r="E5" s="248"/>
      <c r="F5" s="248"/>
      <c r="G5" s="248"/>
      <c r="H5" s="248"/>
      <c r="I5" s="248"/>
      <c r="J5" s="248"/>
      <c r="K5" s="248"/>
      <c r="L5" s="248"/>
      <c r="M5" s="248"/>
      <c r="N5" s="248"/>
      <c r="O5" s="248"/>
      <c r="P5" s="248"/>
      <c r="Q5" s="248"/>
      <c r="R5" s="248"/>
      <c r="S5" s="248"/>
      <c r="T5" s="248"/>
      <c r="U5" s="248"/>
      <c r="V5" s="248"/>
      <c r="W5" s="248"/>
      <c r="X5" s="248"/>
      <c r="Y5" s="248"/>
      <c r="Z5" s="248"/>
      <c r="AA5" s="248"/>
    </row>
    <row r="6" spans="1:28" s="85" customFormat="1" ht="15.75" customHeight="1" x14ac:dyDescent="0.2">
      <c r="A6" s="228"/>
      <c r="B6" s="228"/>
      <c r="D6" s="241" t="str">
        <f>ORÇAMENTO!D6</f>
        <v>AVENIDA WASHINGTON LUIZ, SEM NÚMERO - ESPÍRITO SANTO DO PINHAL / SP</v>
      </c>
      <c r="E6" s="241"/>
      <c r="F6" s="241"/>
      <c r="G6" s="241"/>
      <c r="H6" s="241"/>
      <c r="I6" s="241"/>
      <c r="J6" s="241"/>
      <c r="K6" s="241"/>
      <c r="L6" s="241"/>
      <c r="M6" s="241"/>
      <c r="N6" s="241"/>
      <c r="O6" s="241"/>
      <c r="P6" s="241"/>
      <c r="Q6" s="241"/>
      <c r="R6" s="241"/>
      <c r="S6" s="241"/>
      <c r="T6" s="241"/>
      <c r="U6" s="241"/>
      <c r="V6" s="241"/>
      <c r="W6" s="241"/>
      <c r="X6" s="241"/>
      <c r="Y6" s="241"/>
      <c r="Z6" s="241"/>
      <c r="AA6" s="241"/>
    </row>
    <row r="7" spans="1:28" s="163" customFormat="1" ht="12" customHeight="1" x14ac:dyDescent="0.25">
      <c r="A7" s="228"/>
      <c r="B7" s="228"/>
      <c r="C7" s="249" t="s">
        <v>23</v>
      </c>
      <c r="D7" s="249"/>
      <c r="E7" s="249"/>
      <c r="F7" s="249"/>
      <c r="G7" s="249"/>
      <c r="H7" s="249"/>
      <c r="I7" s="249"/>
      <c r="J7" s="249"/>
      <c r="K7" s="249"/>
      <c r="L7" s="249"/>
      <c r="M7" s="249"/>
      <c r="N7" s="249"/>
      <c r="O7" s="249"/>
      <c r="P7" s="249"/>
      <c r="Q7" s="249"/>
      <c r="R7" s="249"/>
      <c r="S7" s="249"/>
      <c r="T7" s="249"/>
      <c r="U7" s="249"/>
      <c r="V7" s="249"/>
      <c r="W7" s="249"/>
      <c r="X7" s="249"/>
      <c r="Y7" s="316" t="s">
        <v>20</v>
      </c>
      <c r="Z7" s="316"/>
      <c r="AA7" s="316"/>
    </row>
    <row r="8" spans="1:28" s="29" customFormat="1" ht="15.75" customHeight="1" x14ac:dyDescent="0.2">
      <c r="A8" s="228"/>
      <c r="B8" s="228"/>
      <c r="D8" s="320" t="str">
        <f>ORÇAMENTO!D8</f>
        <v>BOLETIM Nº  171/2017</v>
      </c>
      <c r="E8" s="320"/>
      <c r="F8" s="320"/>
      <c r="G8" s="320"/>
      <c r="H8" s="320"/>
      <c r="I8" s="320"/>
      <c r="J8" s="320"/>
      <c r="K8" s="320"/>
      <c r="L8" s="320"/>
      <c r="M8" s="320"/>
      <c r="N8" s="320"/>
      <c r="O8" s="320"/>
      <c r="P8" s="320"/>
      <c r="Q8" s="320"/>
      <c r="R8" s="320"/>
      <c r="S8" s="320"/>
      <c r="T8" s="320"/>
      <c r="U8" s="320"/>
      <c r="V8" s="320"/>
      <c r="W8" s="320"/>
      <c r="X8" s="164"/>
      <c r="Y8" s="315">
        <f>ORÇAMENTO!F8</f>
        <v>43126</v>
      </c>
      <c r="Z8" s="315"/>
      <c r="AA8" s="315"/>
    </row>
    <row r="9" spans="1:28" s="85" customFormat="1" ht="6" customHeight="1" x14ac:dyDescent="0.25">
      <c r="A9" s="228"/>
      <c r="B9" s="228"/>
      <c r="D9" s="24"/>
      <c r="E9" s="34"/>
      <c r="F9" s="34"/>
      <c r="G9" s="35"/>
      <c r="H9" s="36"/>
      <c r="I9" s="13"/>
      <c r="J9" s="13"/>
      <c r="K9" s="13"/>
      <c r="L9" s="13"/>
      <c r="M9" s="127"/>
      <c r="N9" s="13"/>
      <c r="O9" s="13"/>
      <c r="P9" s="13"/>
      <c r="Q9" s="13"/>
      <c r="R9" s="127"/>
      <c r="S9" s="13"/>
      <c r="T9" s="13"/>
      <c r="U9" s="13"/>
      <c r="V9" s="13"/>
      <c r="W9" s="154"/>
      <c r="X9" s="154"/>
      <c r="Y9" s="154"/>
      <c r="Z9" s="154"/>
      <c r="AA9" s="155"/>
    </row>
    <row r="10" spans="1:28" s="85" customFormat="1" ht="18.75" customHeight="1" x14ac:dyDescent="0.25">
      <c r="A10" s="228" t="s">
        <v>7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</row>
    <row r="11" spans="1:28" s="85" customFormat="1" ht="102.6" customHeight="1" x14ac:dyDescent="0.25">
      <c r="E11" s="13"/>
      <c r="F11" s="13"/>
      <c r="G11" s="13"/>
      <c r="H11" s="13"/>
      <c r="I11" s="13"/>
      <c r="J11" s="13"/>
      <c r="K11" s="13"/>
      <c r="L11" s="13"/>
      <c r="M11" s="127"/>
      <c r="N11" s="13"/>
      <c r="O11" s="13"/>
      <c r="P11" s="13"/>
      <c r="Q11" s="13"/>
      <c r="R11" s="127"/>
      <c r="S11" s="13"/>
      <c r="T11" s="13"/>
      <c r="U11" s="13"/>
      <c r="V11" s="13"/>
      <c r="W11" s="154"/>
      <c r="X11" s="154"/>
      <c r="Y11" s="154"/>
      <c r="Z11" s="154"/>
      <c r="AA11" s="155"/>
    </row>
    <row r="12" spans="1:28" s="85" customFormat="1" x14ac:dyDescent="0.25">
      <c r="E12" s="13"/>
      <c r="F12" s="13"/>
      <c r="G12" s="13"/>
      <c r="H12" s="13"/>
      <c r="I12" s="13"/>
      <c r="J12" s="13"/>
      <c r="K12" s="13"/>
      <c r="L12" s="13"/>
      <c r="M12" s="127"/>
      <c r="N12" s="13"/>
      <c r="O12" s="13"/>
      <c r="P12" s="13"/>
      <c r="Q12" s="13"/>
      <c r="R12" s="127"/>
      <c r="S12" s="13"/>
      <c r="T12" s="13"/>
      <c r="U12" s="13"/>
      <c r="V12" s="13"/>
      <c r="W12" s="154"/>
      <c r="X12" s="154"/>
      <c r="Y12" s="154"/>
      <c r="Z12" s="154"/>
      <c r="AA12" s="155"/>
    </row>
    <row r="13" spans="1:28" s="86" customFormat="1" ht="18" customHeight="1" x14ac:dyDescent="0.25">
      <c r="A13" s="321" t="s">
        <v>96</v>
      </c>
      <c r="B13" s="322"/>
      <c r="C13" s="322"/>
      <c r="D13" s="323"/>
      <c r="E13" s="317" t="s">
        <v>94</v>
      </c>
      <c r="F13" s="318"/>
      <c r="G13" s="318"/>
      <c r="H13" s="318"/>
      <c r="I13" s="318"/>
      <c r="J13" s="318"/>
      <c r="K13" s="318"/>
      <c r="L13" s="318"/>
      <c r="M13" s="318"/>
      <c r="N13" s="318"/>
      <c r="O13" s="318"/>
      <c r="P13" s="318"/>
      <c r="Q13" s="318"/>
      <c r="R13" s="318"/>
      <c r="S13" s="318"/>
      <c r="T13" s="319"/>
      <c r="U13" s="317" t="s">
        <v>95</v>
      </c>
      <c r="V13" s="318"/>
      <c r="W13" s="318"/>
      <c r="X13" s="318"/>
      <c r="Y13" s="318"/>
      <c r="Z13" s="319"/>
      <c r="AA13" s="292" t="s">
        <v>92</v>
      </c>
    </row>
    <row r="14" spans="1:28" s="86" customFormat="1" ht="18" customHeight="1" x14ac:dyDescent="0.25">
      <c r="A14" s="324"/>
      <c r="B14" s="325"/>
      <c r="C14" s="325"/>
      <c r="D14" s="326"/>
      <c r="E14" s="173">
        <v>1</v>
      </c>
      <c r="F14" s="174"/>
      <c r="G14" s="202"/>
      <c r="H14" s="174"/>
      <c r="I14" s="174"/>
      <c r="J14" s="174"/>
      <c r="K14" s="174"/>
      <c r="L14" s="174"/>
      <c r="M14" s="174"/>
      <c r="N14" s="174"/>
      <c r="O14" s="174"/>
      <c r="P14" s="174"/>
      <c r="Q14" s="174"/>
      <c r="R14" s="174"/>
      <c r="S14" s="174"/>
      <c r="T14" s="175">
        <v>30</v>
      </c>
      <c r="U14" s="176"/>
      <c r="V14" s="174"/>
      <c r="W14" s="202"/>
      <c r="X14" s="178"/>
      <c r="Y14" s="178"/>
      <c r="Z14" s="203">
        <v>60</v>
      </c>
      <c r="AA14" s="292"/>
    </row>
    <row r="15" spans="1:28" s="86" customFormat="1" ht="6" customHeight="1" thickBot="1" x14ac:dyDescent="0.3">
      <c r="A15" s="244">
        <v>1</v>
      </c>
      <c r="B15" s="313" t="s">
        <v>102</v>
      </c>
      <c r="C15" s="313"/>
      <c r="D15" s="313"/>
      <c r="E15" s="204"/>
      <c r="F15" s="205"/>
      <c r="G15" s="205"/>
      <c r="H15" s="205"/>
      <c r="I15" s="205"/>
      <c r="J15" s="205"/>
      <c r="K15" s="205"/>
      <c r="L15" s="205"/>
      <c r="M15" s="206"/>
      <c r="N15" s="205"/>
      <c r="O15" s="205"/>
      <c r="P15" s="205"/>
      <c r="Q15" s="205"/>
      <c r="R15" s="206"/>
      <c r="S15" s="205"/>
      <c r="T15" s="207"/>
      <c r="U15" s="204"/>
      <c r="V15" s="205"/>
      <c r="W15" s="208"/>
      <c r="X15" s="208"/>
      <c r="Y15" s="208"/>
      <c r="Z15" s="209"/>
      <c r="AA15" s="292">
        <f>ORÇAMENTO!AD19</f>
        <v>4436.08</v>
      </c>
    </row>
    <row r="16" spans="1:28" s="86" customFormat="1" ht="18" customHeight="1" thickTop="1" thickBot="1" x14ac:dyDescent="0.3">
      <c r="A16" s="244"/>
      <c r="B16" s="313"/>
      <c r="C16" s="313"/>
      <c r="D16" s="314"/>
      <c r="E16" s="327">
        <f>E17/AA39</f>
        <v>6.8099999999999994E-2</v>
      </c>
      <c r="F16" s="328"/>
      <c r="G16" s="328"/>
      <c r="H16" s="328"/>
      <c r="I16" s="328"/>
      <c r="J16" s="328"/>
      <c r="K16" s="328"/>
      <c r="L16" s="328"/>
      <c r="M16" s="328"/>
      <c r="N16" s="328"/>
      <c r="O16" s="328"/>
      <c r="P16" s="328"/>
      <c r="Q16" s="328"/>
      <c r="R16" s="328"/>
      <c r="S16" s="328"/>
      <c r="T16" s="328"/>
      <c r="U16" s="328">
        <f>U17/AA39</f>
        <v>6.2399999999999997E-2</v>
      </c>
      <c r="V16" s="328"/>
      <c r="W16" s="328"/>
      <c r="X16" s="328"/>
      <c r="Y16" s="328"/>
      <c r="Z16" s="329"/>
      <c r="AA16" s="293"/>
    </row>
    <row r="17" spans="1:27" s="86" customFormat="1" ht="18" customHeight="1" thickTop="1" x14ac:dyDescent="0.25">
      <c r="A17" s="244"/>
      <c r="B17" s="313"/>
      <c r="C17" s="313"/>
      <c r="D17" s="313"/>
      <c r="E17" s="298">
        <f>ORÇAMENTO!AE19</f>
        <v>2314.9699999999998</v>
      </c>
      <c r="F17" s="299"/>
      <c r="G17" s="299"/>
      <c r="H17" s="299"/>
      <c r="I17" s="299"/>
      <c r="J17" s="299"/>
      <c r="K17" s="299"/>
      <c r="L17" s="299"/>
      <c r="M17" s="299"/>
      <c r="N17" s="299"/>
      <c r="O17" s="299"/>
      <c r="P17" s="299"/>
      <c r="Q17" s="299"/>
      <c r="R17" s="299"/>
      <c r="S17" s="299"/>
      <c r="T17" s="300"/>
      <c r="U17" s="298">
        <f>ORÇAMENTO!AF19</f>
        <v>2121.11</v>
      </c>
      <c r="V17" s="299"/>
      <c r="W17" s="299"/>
      <c r="X17" s="299"/>
      <c r="Y17" s="299"/>
      <c r="Z17" s="300"/>
      <c r="AA17" s="292"/>
    </row>
    <row r="18" spans="1:27" s="86" customFormat="1" ht="6" customHeight="1" x14ac:dyDescent="0.25">
      <c r="A18" s="244"/>
      <c r="B18" s="313"/>
      <c r="C18" s="313"/>
      <c r="D18" s="313"/>
      <c r="E18" s="170"/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  <c r="Q18" s="153"/>
      <c r="R18" s="153"/>
      <c r="S18" s="153"/>
      <c r="T18" s="180"/>
      <c r="U18" s="170"/>
      <c r="V18" s="153"/>
      <c r="W18" s="153"/>
      <c r="X18" s="171"/>
      <c r="Y18" s="171"/>
      <c r="Z18" s="172"/>
      <c r="AA18" s="292"/>
    </row>
    <row r="19" spans="1:27" s="86" customFormat="1" ht="6" customHeight="1" thickBot="1" x14ac:dyDescent="0.3">
      <c r="A19" s="244">
        <v>2</v>
      </c>
      <c r="B19" s="313" t="s">
        <v>207</v>
      </c>
      <c r="C19" s="313"/>
      <c r="D19" s="313"/>
      <c r="E19" s="166"/>
      <c r="F19" s="166"/>
      <c r="G19" s="166"/>
      <c r="H19" s="166"/>
      <c r="I19" s="166"/>
      <c r="J19" s="166"/>
      <c r="K19" s="166"/>
      <c r="L19" s="166"/>
      <c r="M19" s="167"/>
      <c r="N19" s="166"/>
      <c r="O19" s="166"/>
      <c r="P19" s="166"/>
      <c r="Q19" s="166"/>
      <c r="R19" s="167"/>
      <c r="S19" s="166"/>
      <c r="T19" s="179"/>
      <c r="U19" s="204"/>
      <c r="V19" s="205"/>
      <c r="W19" s="208"/>
      <c r="X19" s="208"/>
      <c r="Y19" s="208"/>
      <c r="Z19" s="209"/>
      <c r="AA19" s="292">
        <f>ORÇAMENTO!AD22</f>
        <v>627.48</v>
      </c>
    </row>
    <row r="20" spans="1:27" s="86" customFormat="1" ht="18" customHeight="1" thickTop="1" thickBot="1" x14ac:dyDescent="0.3">
      <c r="A20" s="244"/>
      <c r="B20" s="313"/>
      <c r="C20" s="313"/>
      <c r="D20" s="313"/>
      <c r="E20" s="330">
        <f>E21/AA39</f>
        <v>0</v>
      </c>
      <c r="F20" s="331"/>
      <c r="G20" s="331"/>
      <c r="H20" s="331"/>
      <c r="I20" s="331"/>
      <c r="J20" s="331"/>
      <c r="K20" s="331"/>
      <c r="L20" s="331"/>
      <c r="M20" s="331"/>
      <c r="N20" s="331"/>
      <c r="O20" s="331"/>
      <c r="P20" s="331"/>
      <c r="Q20" s="331"/>
      <c r="R20" s="331"/>
      <c r="S20" s="331"/>
      <c r="T20" s="332"/>
      <c r="U20" s="295">
        <f>U21/AA39</f>
        <v>1.8499999999999999E-2</v>
      </c>
      <c r="V20" s="296"/>
      <c r="W20" s="296"/>
      <c r="X20" s="296"/>
      <c r="Y20" s="296"/>
      <c r="Z20" s="297"/>
      <c r="AA20" s="293"/>
    </row>
    <row r="21" spans="1:27" s="86" customFormat="1" ht="18" customHeight="1" thickTop="1" x14ac:dyDescent="0.25">
      <c r="A21" s="244"/>
      <c r="B21" s="313"/>
      <c r="C21" s="313"/>
      <c r="D21" s="313"/>
      <c r="E21" s="298">
        <f>ORÇAMENTO!AE22</f>
        <v>0</v>
      </c>
      <c r="F21" s="299"/>
      <c r="G21" s="299"/>
      <c r="H21" s="299"/>
      <c r="I21" s="299"/>
      <c r="J21" s="299"/>
      <c r="K21" s="299"/>
      <c r="L21" s="299"/>
      <c r="M21" s="299"/>
      <c r="N21" s="299"/>
      <c r="O21" s="299"/>
      <c r="P21" s="299"/>
      <c r="Q21" s="299"/>
      <c r="R21" s="299"/>
      <c r="S21" s="299"/>
      <c r="T21" s="300"/>
      <c r="U21" s="298">
        <f>ORÇAMENTO!AF22</f>
        <v>627.48</v>
      </c>
      <c r="V21" s="299"/>
      <c r="W21" s="299"/>
      <c r="X21" s="299"/>
      <c r="Y21" s="299"/>
      <c r="Z21" s="300"/>
      <c r="AA21" s="292"/>
    </row>
    <row r="22" spans="1:27" s="86" customFormat="1" ht="6" customHeight="1" x14ac:dyDescent="0.25">
      <c r="A22" s="244"/>
      <c r="B22" s="313"/>
      <c r="C22" s="313"/>
      <c r="D22" s="313"/>
      <c r="E22" s="153"/>
      <c r="F22" s="153"/>
      <c r="G22" s="153"/>
      <c r="H22" s="153"/>
      <c r="I22" s="153"/>
      <c r="J22" s="153"/>
      <c r="K22" s="153"/>
      <c r="L22" s="153"/>
      <c r="M22" s="153"/>
      <c r="N22" s="153"/>
      <c r="O22" s="153"/>
      <c r="P22" s="153"/>
      <c r="Q22" s="153"/>
      <c r="R22" s="153"/>
      <c r="S22" s="153"/>
      <c r="T22" s="180"/>
      <c r="U22" s="170"/>
      <c r="V22" s="153"/>
      <c r="W22" s="153"/>
      <c r="X22" s="171"/>
      <c r="Y22" s="171"/>
      <c r="Z22" s="172"/>
      <c r="AA22" s="292"/>
    </row>
    <row r="23" spans="1:27" s="86" customFormat="1" ht="6" customHeight="1" thickBot="1" x14ac:dyDescent="0.3">
      <c r="A23" s="244">
        <v>3</v>
      </c>
      <c r="B23" s="313" t="s">
        <v>208</v>
      </c>
      <c r="C23" s="313"/>
      <c r="D23" s="313"/>
      <c r="E23" s="165"/>
      <c r="F23" s="166"/>
      <c r="G23" s="205"/>
      <c r="H23" s="205"/>
      <c r="I23" s="166"/>
      <c r="J23" s="166"/>
      <c r="K23" s="166"/>
      <c r="L23" s="166"/>
      <c r="M23" s="167"/>
      <c r="N23" s="166"/>
      <c r="O23" s="166"/>
      <c r="P23" s="166"/>
      <c r="Q23" s="166"/>
      <c r="R23" s="167"/>
      <c r="S23" s="166"/>
      <c r="T23" s="179"/>
      <c r="U23" s="165"/>
      <c r="V23" s="166"/>
      <c r="W23" s="208"/>
      <c r="X23" s="208"/>
      <c r="Y23" s="168"/>
      <c r="Z23" s="169"/>
      <c r="AA23" s="292">
        <f>ORÇAMENTO!AD26</f>
        <v>4831.12</v>
      </c>
    </row>
    <row r="24" spans="1:27" s="86" customFormat="1" ht="18" customHeight="1" thickTop="1" thickBot="1" x14ac:dyDescent="0.3">
      <c r="A24" s="244"/>
      <c r="B24" s="313"/>
      <c r="C24" s="313"/>
      <c r="D24" s="314"/>
      <c r="E24" s="295">
        <f>E25/AA39</f>
        <v>7.0999999999999994E-2</v>
      </c>
      <c r="F24" s="296"/>
      <c r="G24" s="296"/>
      <c r="H24" s="296"/>
      <c r="I24" s="296"/>
      <c r="J24" s="296"/>
      <c r="K24" s="296"/>
      <c r="L24" s="296"/>
      <c r="M24" s="296"/>
      <c r="N24" s="296"/>
      <c r="O24" s="296"/>
      <c r="P24" s="296"/>
      <c r="Q24" s="296"/>
      <c r="R24" s="296"/>
      <c r="S24" s="296"/>
      <c r="T24" s="296"/>
      <c r="U24" s="296">
        <f>U25/AA39</f>
        <v>7.0999999999999994E-2</v>
      </c>
      <c r="V24" s="296"/>
      <c r="W24" s="296"/>
      <c r="X24" s="296"/>
      <c r="Y24" s="296"/>
      <c r="Z24" s="297"/>
      <c r="AA24" s="293"/>
    </row>
    <row r="25" spans="1:27" s="86" customFormat="1" ht="18" customHeight="1" thickTop="1" x14ac:dyDescent="0.25">
      <c r="A25" s="244"/>
      <c r="B25" s="313"/>
      <c r="C25" s="313"/>
      <c r="D25" s="313"/>
      <c r="E25" s="298">
        <f>ORÇAMENTO!AE26</f>
        <v>2415.56</v>
      </c>
      <c r="F25" s="299"/>
      <c r="G25" s="299"/>
      <c r="H25" s="299"/>
      <c r="I25" s="299"/>
      <c r="J25" s="299"/>
      <c r="K25" s="299"/>
      <c r="L25" s="299"/>
      <c r="M25" s="299"/>
      <c r="N25" s="299"/>
      <c r="O25" s="299"/>
      <c r="P25" s="299"/>
      <c r="Q25" s="299"/>
      <c r="R25" s="299"/>
      <c r="S25" s="299"/>
      <c r="T25" s="300"/>
      <c r="U25" s="298">
        <f>ORÇAMENTO!AF26</f>
        <v>2415.56</v>
      </c>
      <c r="V25" s="299"/>
      <c r="W25" s="299"/>
      <c r="X25" s="299"/>
      <c r="Y25" s="299"/>
      <c r="Z25" s="300"/>
      <c r="AA25" s="292"/>
    </row>
    <row r="26" spans="1:27" s="86" customFormat="1" ht="6" customHeight="1" x14ac:dyDescent="0.25">
      <c r="A26" s="244"/>
      <c r="B26" s="313"/>
      <c r="C26" s="313"/>
      <c r="D26" s="313"/>
      <c r="E26" s="170"/>
      <c r="F26" s="153"/>
      <c r="G26" s="153"/>
      <c r="H26" s="153"/>
      <c r="I26" s="153"/>
      <c r="J26" s="153"/>
      <c r="K26" s="153"/>
      <c r="L26" s="153"/>
      <c r="M26" s="153"/>
      <c r="N26" s="153"/>
      <c r="O26" s="153"/>
      <c r="P26" s="153"/>
      <c r="Q26" s="153"/>
      <c r="R26" s="153"/>
      <c r="S26" s="153"/>
      <c r="T26" s="180"/>
      <c r="U26" s="170"/>
      <c r="V26" s="153"/>
      <c r="W26" s="153"/>
      <c r="X26" s="171"/>
      <c r="Y26" s="171"/>
      <c r="Z26" s="172"/>
      <c r="AA26" s="292"/>
    </row>
    <row r="27" spans="1:27" s="86" customFormat="1" ht="6" customHeight="1" thickBot="1" x14ac:dyDescent="0.3">
      <c r="A27" s="244">
        <v>4</v>
      </c>
      <c r="B27" s="313" t="s">
        <v>114</v>
      </c>
      <c r="C27" s="313"/>
      <c r="D27" s="313"/>
      <c r="E27" s="204"/>
      <c r="F27" s="205"/>
      <c r="G27" s="205"/>
      <c r="H27" s="205"/>
      <c r="I27" s="205"/>
      <c r="J27" s="205"/>
      <c r="K27" s="205"/>
      <c r="L27" s="205"/>
      <c r="M27" s="206"/>
      <c r="N27" s="205"/>
      <c r="O27" s="205"/>
      <c r="P27" s="205"/>
      <c r="Q27" s="205"/>
      <c r="R27" s="206"/>
      <c r="S27" s="205"/>
      <c r="T27" s="207"/>
      <c r="U27" s="204"/>
      <c r="V27" s="205"/>
      <c r="W27" s="208"/>
      <c r="X27" s="208"/>
      <c r="Y27" s="208"/>
      <c r="Z27" s="209"/>
      <c r="AA27" s="292">
        <f>ORÇAMENTO!AD59</f>
        <v>16447.099999999999</v>
      </c>
    </row>
    <row r="28" spans="1:27" s="86" customFormat="1" ht="18" customHeight="1" thickTop="1" thickBot="1" x14ac:dyDescent="0.3">
      <c r="A28" s="244"/>
      <c r="B28" s="313"/>
      <c r="C28" s="313"/>
      <c r="D28" s="314"/>
      <c r="E28" s="295">
        <f>E29/AA39</f>
        <v>0.12859999999999999</v>
      </c>
      <c r="F28" s="296"/>
      <c r="G28" s="296"/>
      <c r="H28" s="296"/>
      <c r="I28" s="296"/>
      <c r="J28" s="296"/>
      <c r="K28" s="296"/>
      <c r="L28" s="296"/>
      <c r="M28" s="296"/>
      <c r="N28" s="296"/>
      <c r="O28" s="296"/>
      <c r="P28" s="296"/>
      <c r="Q28" s="296"/>
      <c r="R28" s="296"/>
      <c r="S28" s="296"/>
      <c r="T28" s="296"/>
      <c r="U28" s="296">
        <f>U29/AA39</f>
        <v>0.35520000000000002</v>
      </c>
      <c r="V28" s="296"/>
      <c r="W28" s="296"/>
      <c r="X28" s="296"/>
      <c r="Y28" s="296"/>
      <c r="Z28" s="297"/>
      <c r="AA28" s="293"/>
    </row>
    <row r="29" spans="1:27" s="86" customFormat="1" ht="18" customHeight="1" thickTop="1" x14ac:dyDescent="0.25">
      <c r="A29" s="244"/>
      <c r="B29" s="313"/>
      <c r="C29" s="313"/>
      <c r="D29" s="313"/>
      <c r="E29" s="298">
        <f>ORÇAMENTO!AE59</f>
        <v>4371.78</v>
      </c>
      <c r="F29" s="299"/>
      <c r="G29" s="299"/>
      <c r="H29" s="299"/>
      <c r="I29" s="299"/>
      <c r="J29" s="299"/>
      <c r="K29" s="299"/>
      <c r="L29" s="299"/>
      <c r="M29" s="299"/>
      <c r="N29" s="299"/>
      <c r="O29" s="299"/>
      <c r="P29" s="299"/>
      <c r="Q29" s="299"/>
      <c r="R29" s="299"/>
      <c r="S29" s="299"/>
      <c r="T29" s="300"/>
      <c r="U29" s="298">
        <f>ORÇAMENTO!AF59</f>
        <v>12075.32</v>
      </c>
      <c r="V29" s="299"/>
      <c r="W29" s="299"/>
      <c r="X29" s="299"/>
      <c r="Y29" s="299"/>
      <c r="Z29" s="300"/>
      <c r="AA29" s="292"/>
    </row>
    <row r="30" spans="1:27" s="86" customFormat="1" ht="6" customHeight="1" x14ac:dyDescent="0.25">
      <c r="A30" s="244"/>
      <c r="B30" s="313"/>
      <c r="C30" s="313"/>
      <c r="D30" s="313"/>
      <c r="E30" s="170"/>
      <c r="F30" s="153"/>
      <c r="G30" s="153"/>
      <c r="H30" s="153"/>
      <c r="I30" s="153"/>
      <c r="J30" s="153"/>
      <c r="K30" s="153"/>
      <c r="L30" s="153"/>
      <c r="M30" s="153"/>
      <c r="N30" s="153"/>
      <c r="O30" s="153"/>
      <c r="P30" s="153"/>
      <c r="Q30" s="153"/>
      <c r="R30" s="153"/>
      <c r="S30" s="153"/>
      <c r="T30" s="180"/>
      <c r="U30" s="170"/>
      <c r="V30" s="153"/>
      <c r="W30" s="153"/>
      <c r="X30" s="171"/>
      <c r="Y30" s="171"/>
      <c r="Z30" s="172"/>
      <c r="AA30" s="292"/>
    </row>
    <row r="31" spans="1:27" s="86" customFormat="1" ht="6" customHeight="1" thickBot="1" x14ac:dyDescent="0.3">
      <c r="A31" s="244">
        <v>5</v>
      </c>
      <c r="B31" s="313" t="s">
        <v>129</v>
      </c>
      <c r="C31" s="313"/>
      <c r="D31" s="313"/>
      <c r="E31" s="204"/>
      <c r="F31" s="205"/>
      <c r="G31" s="205"/>
      <c r="H31" s="205"/>
      <c r="I31" s="205"/>
      <c r="J31" s="205"/>
      <c r="K31" s="205"/>
      <c r="L31" s="205"/>
      <c r="M31" s="206"/>
      <c r="N31" s="205"/>
      <c r="O31" s="205"/>
      <c r="P31" s="205"/>
      <c r="Q31" s="205"/>
      <c r="R31" s="206"/>
      <c r="S31" s="205"/>
      <c r="T31" s="207"/>
      <c r="U31" s="204"/>
      <c r="V31" s="205"/>
      <c r="W31" s="208"/>
      <c r="X31" s="208"/>
      <c r="Y31" s="208"/>
      <c r="Z31" s="209"/>
      <c r="AA31" s="292">
        <f>ORÇAMENTO!AD63</f>
        <v>7111.44</v>
      </c>
    </row>
    <row r="32" spans="1:27" s="86" customFormat="1" ht="18" customHeight="1" thickTop="1" thickBot="1" x14ac:dyDescent="0.3">
      <c r="A32" s="244"/>
      <c r="B32" s="313"/>
      <c r="C32" s="313"/>
      <c r="D32" s="314"/>
      <c r="E32" s="295">
        <f>E33/AA39</f>
        <v>0.1046</v>
      </c>
      <c r="F32" s="296"/>
      <c r="G32" s="296"/>
      <c r="H32" s="296"/>
      <c r="I32" s="296"/>
      <c r="J32" s="296"/>
      <c r="K32" s="296"/>
      <c r="L32" s="296"/>
      <c r="M32" s="296"/>
      <c r="N32" s="296"/>
      <c r="O32" s="296"/>
      <c r="P32" s="296"/>
      <c r="Q32" s="296"/>
      <c r="R32" s="296"/>
      <c r="S32" s="296"/>
      <c r="T32" s="296"/>
      <c r="U32" s="296">
        <f>U33/AA39</f>
        <v>0.1046</v>
      </c>
      <c r="V32" s="296"/>
      <c r="W32" s="296"/>
      <c r="X32" s="296"/>
      <c r="Y32" s="296"/>
      <c r="Z32" s="297"/>
      <c r="AA32" s="293"/>
    </row>
    <row r="33" spans="1:27" s="86" customFormat="1" ht="18" customHeight="1" thickTop="1" x14ac:dyDescent="0.25">
      <c r="A33" s="244"/>
      <c r="B33" s="313"/>
      <c r="C33" s="313"/>
      <c r="D33" s="313"/>
      <c r="E33" s="298">
        <f>ORÇAMENTO!AE63</f>
        <v>3555.72</v>
      </c>
      <c r="F33" s="299"/>
      <c r="G33" s="299"/>
      <c r="H33" s="299"/>
      <c r="I33" s="299"/>
      <c r="J33" s="299"/>
      <c r="K33" s="299"/>
      <c r="L33" s="299"/>
      <c r="M33" s="299"/>
      <c r="N33" s="299"/>
      <c r="O33" s="299"/>
      <c r="P33" s="299"/>
      <c r="Q33" s="299"/>
      <c r="R33" s="299"/>
      <c r="S33" s="299"/>
      <c r="T33" s="300"/>
      <c r="U33" s="298">
        <f>ORÇAMENTO!AF63</f>
        <v>3555.72</v>
      </c>
      <c r="V33" s="299"/>
      <c r="W33" s="299"/>
      <c r="X33" s="299"/>
      <c r="Y33" s="299"/>
      <c r="Z33" s="300"/>
      <c r="AA33" s="292"/>
    </row>
    <row r="34" spans="1:27" s="86" customFormat="1" ht="6" customHeight="1" x14ac:dyDescent="0.25">
      <c r="A34" s="244"/>
      <c r="B34" s="313"/>
      <c r="C34" s="313"/>
      <c r="D34" s="313"/>
      <c r="E34" s="170"/>
      <c r="F34" s="153"/>
      <c r="G34" s="153"/>
      <c r="H34" s="153"/>
      <c r="I34" s="153"/>
      <c r="J34" s="153"/>
      <c r="K34" s="153"/>
      <c r="L34" s="153"/>
      <c r="M34" s="153"/>
      <c r="N34" s="153"/>
      <c r="O34" s="153"/>
      <c r="P34" s="153"/>
      <c r="Q34" s="153"/>
      <c r="R34" s="153"/>
      <c r="S34" s="153"/>
      <c r="T34" s="180"/>
      <c r="U34" s="170"/>
      <c r="V34" s="153"/>
      <c r="W34" s="153"/>
      <c r="X34" s="171"/>
      <c r="Y34" s="171"/>
      <c r="Z34" s="172"/>
      <c r="AA34" s="292"/>
    </row>
    <row r="35" spans="1:27" s="86" customFormat="1" ht="6" customHeight="1" thickBot="1" x14ac:dyDescent="0.3">
      <c r="A35" s="244">
        <v>6</v>
      </c>
      <c r="B35" s="313" t="s">
        <v>134</v>
      </c>
      <c r="C35" s="313"/>
      <c r="D35" s="313"/>
      <c r="E35" s="204"/>
      <c r="F35" s="205"/>
      <c r="G35" s="205"/>
      <c r="H35" s="205"/>
      <c r="I35" s="205"/>
      <c r="J35" s="205"/>
      <c r="K35" s="205"/>
      <c r="L35" s="205"/>
      <c r="M35" s="206"/>
      <c r="N35" s="205"/>
      <c r="O35" s="205"/>
      <c r="P35" s="205"/>
      <c r="Q35" s="205"/>
      <c r="R35" s="206"/>
      <c r="S35" s="205"/>
      <c r="T35" s="207"/>
      <c r="U35" s="204"/>
      <c r="V35" s="205"/>
      <c r="W35" s="208"/>
      <c r="X35" s="208"/>
      <c r="Y35" s="208"/>
      <c r="Z35" s="209"/>
      <c r="AA35" s="292">
        <f>ORÇAMENTO!AD66</f>
        <v>546.73</v>
      </c>
    </row>
    <row r="36" spans="1:27" s="86" customFormat="1" ht="18" customHeight="1" thickTop="1" thickBot="1" x14ac:dyDescent="0.3">
      <c r="A36" s="244"/>
      <c r="B36" s="313"/>
      <c r="C36" s="313"/>
      <c r="D36" s="314"/>
      <c r="E36" s="295">
        <f>E37/AA39</f>
        <v>8.0000000000000002E-3</v>
      </c>
      <c r="F36" s="296"/>
      <c r="G36" s="296"/>
      <c r="H36" s="296"/>
      <c r="I36" s="296"/>
      <c r="J36" s="296"/>
      <c r="K36" s="296"/>
      <c r="L36" s="296"/>
      <c r="M36" s="296"/>
      <c r="N36" s="296"/>
      <c r="O36" s="296"/>
      <c r="P36" s="296"/>
      <c r="Q36" s="296"/>
      <c r="R36" s="296"/>
      <c r="S36" s="296"/>
      <c r="T36" s="296"/>
      <c r="U36" s="296">
        <f>U37/AA39</f>
        <v>8.0000000000000002E-3</v>
      </c>
      <c r="V36" s="296"/>
      <c r="W36" s="296"/>
      <c r="X36" s="296"/>
      <c r="Y36" s="296"/>
      <c r="Z36" s="297"/>
      <c r="AA36" s="293"/>
    </row>
    <row r="37" spans="1:27" s="86" customFormat="1" ht="18" customHeight="1" thickTop="1" x14ac:dyDescent="0.25">
      <c r="A37" s="244"/>
      <c r="B37" s="313"/>
      <c r="C37" s="313"/>
      <c r="D37" s="313"/>
      <c r="E37" s="298">
        <f>ORÇAMENTO!AE66</f>
        <v>273.36</v>
      </c>
      <c r="F37" s="299"/>
      <c r="G37" s="299"/>
      <c r="H37" s="299"/>
      <c r="I37" s="299"/>
      <c r="J37" s="299"/>
      <c r="K37" s="299"/>
      <c r="L37" s="299"/>
      <c r="M37" s="299"/>
      <c r="N37" s="299"/>
      <c r="O37" s="299"/>
      <c r="P37" s="299"/>
      <c r="Q37" s="299"/>
      <c r="R37" s="299"/>
      <c r="S37" s="299"/>
      <c r="T37" s="300"/>
      <c r="U37" s="298">
        <f>ORÇAMENTO!AF66</f>
        <v>273.37</v>
      </c>
      <c r="V37" s="299"/>
      <c r="W37" s="299"/>
      <c r="X37" s="299"/>
      <c r="Y37" s="299"/>
      <c r="Z37" s="300"/>
      <c r="AA37" s="292"/>
    </row>
    <row r="38" spans="1:27" s="86" customFormat="1" ht="6" customHeight="1" x14ac:dyDescent="0.25">
      <c r="A38" s="244"/>
      <c r="B38" s="313"/>
      <c r="C38" s="313"/>
      <c r="D38" s="313"/>
      <c r="E38" s="170"/>
      <c r="F38" s="153"/>
      <c r="G38" s="153"/>
      <c r="H38" s="153"/>
      <c r="I38" s="153"/>
      <c r="J38" s="153"/>
      <c r="K38" s="153"/>
      <c r="L38" s="153"/>
      <c r="M38" s="153"/>
      <c r="N38" s="153"/>
      <c r="O38" s="153"/>
      <c r="P38" s="153"/>
      <c r="Q38" s="153"/>
      <c r="R38" s="153"/>
      <c r="S38" s="153"/>
      <c r="T38" s="180"/>
      <c r="U38" s="170"/>
      <c r="V38" s="153"/>
      <c r="W38" s="153"/>
      <c r="X38" s="171"/>
      <c r="Y38" s="171"/>
      <c r="Z38" s="172"/>
      <c r="AA38" s="294"/>
    </row>
    <row r="39" spans="1:27" s="86" customFormat="1" ht="6" customHeight="1" x14ac:dyDescent="0.25">
      <c r="A39" s="310" t="s">
        <v>92</v>
      </c>
      <c r="B39" s="310"/>
      <c r="C39" s="310"/>
      <c r="D39" s="310"/>
      <c r="E39" s="301">
        <f>E17+E21+E25+E29+E33+E37</f>
        <v>12931.39</v>
      </c>
      <c r="F39" s="302"/>
      <c r="G39" s="302"/>
      <c r="H39" s="302"/>
      <c r="I39" s="302"/>
      <c r="J39" s="302"/>
      <c r="K39" s="302"/>
      <c r="L39" s="302"/>
      <c r="M39" s="302"/>
      <c r="N39" s="302"/>
      <c r="O39" s="302"/>
      <c r="P39" s="302"/>
      <c r="Q39" s="302"/>
      <c r="R39" s="302"/>
      <c r="S39" s="302"/>
      <c r="T39" s="303"/>
      <c r="U39" s="301">
        <f>U17+U21+U25+U29+U33+U37</f>
        <v>21068.560000000001</v>
      </c>
      <c r="V39" s="302"/>
      <c r="W39" s="302"/>
      <c r="X39" s="302"/>
      <c r="Y39" s="302"/>
      <c r="Z39" s="303"/>
      <c r="AA39" s="292">
        <f>SUM(AA15:AA38)</f>
        <v>33999.949999999997</v>
      </c>
    </row>
    <row r="40" spans="1:27" s="86" customFormat="1" ht="18" customHeight="1" x14ac:dyDescent="0.25">
      <c r="A40" s="311"/>
      <c r="B40" s="311"/>
      <c r="C40" s="311"/>
      <c r="D40" s="311"/>
      <c r="E40" s="304"/>
      <c r="F40" s="305"/>
      <c r="G40" s="305"/>
      <c r="H40" s="305"/>
      <c r="I40" s="305"/>
      <c r="J40" s="305"/>
      <c r="K40" s="305"/>
      <c r="L40" s="305"/>
      <c r="M40" s="305"/>
      <c r="N40" s="305"/>
      <c r="O40" s="305"/>
      <c r="P40" s="305"/>
      <c r="Q40" s="305"/>
      <c r="R40" s="305"/>
      <c r="S40" s="305"/>
      <c r="T40" s="306"/>
      <c r="U40" s="304"/>
      <c r="V40" s="305"/>
      <c r="W40" s="305"/>
      <c r="X40" s="305"/>
      <c r="Y40" s="305"/>
      <c r="Z40" s="306"/>
      <c r="AA40" s="292"/>
    </row>
    <row r="41" spans="1:27" s="86" customFormat="1" ht="6" customHeight="1" x14ac:dyDescent="0.25">
      <c r="A41" s="312"/>
      <c r="B41" s="312"/>
      <c r="C41" s="312"/>
      <c r="D41" s="312"/>
      <c r="E41" s="307"/>
      <c r="F41" s="308"/>
      <c r="G41" s="308"/>
      <c r="H41" s="308"/>
      <c r="I41" s="308"/>
      <c r="J41" s="308"/>
      <c r="K41" s="308"/>
      <c r="L41" s="308"/>
      <c r="M41" s="308"/>
      <c r="N41" s="308"/>
      <c r="O41" s="308"/>
      <c r="P41" s="308"/>
      <c r="Q41" s="308"/>
      <c r="R41" s="308"/>
      <c r="S41" s="308"/>
      <c r="T41" s="309"/>
      <c r="U41" s="307"/>
      <c r="V41" s="308"/>
      <c r="W41" s="308"/>
      <c r="X41" s="308"/>
      <c r="Y41" s="308"/>
      <c r="Z41" s="309"/>
      <c r="AA41" s="292"/>
    </row>
    <row r="42" spans="1:27" s="86" customFormat="1" x14ac:dyDescent="0.25">
      <c r="D42" s="66"/>
      <c r="E42" s="67"/>
      <c r="F42" s="67"/>
      <c r="G42" s="67"/>
      <c r="H42" s="67"/>
      <c r="I42" s="67"/>
      <c r="J42" s="67"/>
      <c r="K42" s="67"/>
      <c r="L42" s="67"/>
      <c r="M42" s="126"/>
      <c r="N42" s="67"/>
      <c r="O42" s="67"/>
      <c r="P42" s="67"/>
      <c r="Q42" s="67"/>
      <c r="R42" s="126"/>
      <c r="S42" s="67"/>
      <c r="T42" s="67"/>
      <c r="U42" s="67"/>
      <c r="V42" s="67"/>
      <c r="W42" s="157"/>
      <c r="X42" s="157"/>
      <c r="Y42" s="157"/>
      <c r="Z42" s="157"/>
      <c r="AA42" s="156"/>
    </row>
    <row r="43" spans="1:27" s="86" customFormat="1" x14ac:dyDescent="0.25">
      <c r="D43" s="66"/>
      <c r="F43" s="67"/>
      <c r="G43" s="67"/>
      <c r="H43" s="67"/>
      <c r="I43" s="106"/>
      <c r="J43" s="106"/>
      <c r="K43" s="106"/>
      <c r="L43" s="106"/>
      <c r="M43" s="117"/>
      <c r="N43" s="67"/>
      <c r="O43" s="67"/>
      <c r="P43" s="67"/>
      <c r="Q43" s="67"/>
      <c r="R43" s="126"/>
      <c r="S43" s="67"/>
      <c r="T43" s="67"/>
      <c r="U43" s="67"/>
      <c r="V43" s="67"/>
      <c r="W43" s="177"/>
      <c r="X43" s="139"/>
      <c r="Y43" s="139"/>
      <c r="Z43" s="139"/>
      <c r="AA43" s="139"/>
    </row>
    <row r="44" spans="1:27" s="86" customFormat="1" x14ac:dyDescent="0.25">
      <c r="D44" s="66"/>
      <c r="F44" s="67"/>
      <c r="G44" s="67"/>
      <c r="H44" s="67"/>
      <c r="I44" s="106"/>
      <c r="J44" s="106"/>
      <c r="K44" s="106"/>
      <c r="L44" s="106"/>
      <c r="M44" s="117"/>
      <c r="N44" s="67"/>
      <c r="O44" s="67"/>
      <c r="P44" s="67"/>
      <c r="Q44" s="67"/>
      <c r="R44" s="126"/>
      <c r="S44" s="67"/>
      <c r="T44" s="67"/>
      <c r="U44" s="67"/>
      <c r="V44" s="67"/>
      <c r="W44" s="177"/>
      <c r="X44" s="139"/>
      <c r="Y44" s="139"/>
      <c r="Z44" s="139"/>
      <c r="AA44" s="139"/>
    </row>
    <row r="45" spans="1:27" s="86" customFormat="1" ht="123.6" customHeight="1" x14ac:dyDescent="0.25">
      <c r="D45" s="66"/>
      <c r="F45" s="67"/>
      <c r="G45" s="67"/>
      <c r="H45" s="67"/>
      <c r="I45" s="106"/>
      <c r="J45" s="106"/>
      <c r="K45" s="106"/>
      <c r="L45" s="106"/>
      <c r="M45" s="117"/>
      <c r="N45" s="67"/>
      <c r="O45" s="67"/>
      <c r="P45" s="67"/>
      <c r="Q45" s="67"/>
      <c r="R45" s="126"/>
      <c r="S45" s="67"/>
      <c r="T45" s="67"/>
      <c r="U45" s="67"/>
      <c r="V45" s="67"/>
      <c r="W45" s="177"/>
      <c r="X45" s="139"/>
      <c r="Y45" s="139"/>
      <c r="Z45" s="139"/>
      <c r="AA45" s="139"/>
    </row>
    <row r="46" spans="1:27" s="85" customFormat="1" ht="12" customHeight="1" x14ac:dyDescent="0.25">
      <c r="A46" s="228" t="s">
        <v>97</v>
      </c>
      <c r="B46" s="228"/>
      <c r="C46" s="228"/>
      <c r="D46" s="228"/>
      <c r="E46" s="228"/>
      <c r="F46" s="228"/>
      <c r="G46" s="228"/>
      <c r="H46" s="228"/>
      <c r="I46" s="228"/>
      <c r="J46" s="228"/>
      <c r="K46" s="228"/>
      <c r="L46" s="228"/>
      <c r="M46" s="228"/>
      <c r="N46" s="228"/>
      <c r="O46" s="228"/>
      <c r="P46" s="228"/>
      <c r="Q46" s="228"/>
      <c r="R46" s="228"/>
      <c r="S46" s="228"/>
      <c r="T46" s="228"/>
      <c r="U46" s="228"/>
      <c r="V46" s="228"/>
      <c r="W46" s="228"/>
      <c r="X46" s="228"/>
      <c r="Y46" s="228"/>
      <c r="Z46" s="228"/>
      <c r="AA46" s="228"/>
    </row>
    <row r="47" spans="1:27" s="86" customFormat="1" ht="12" customHeight="1" x14ac:dyDescent="0.25">
      <c r="A47" s="229" t="s">
        <v>98</v>
      </c>
      <c r="B47" s="229"/>
      <c r="C47" s="229"/>
      <c r="D47" s="229"/>
      <c r="E47" s="229"/>
      <c r="F47" s="229"/>
      <c r="G47" s="229"/>
      <c r="H47" s="229"/>
      <c r="I47" s="229"/>
      <c r="J47" s="229"/>
      <c r="K47" s="229"/>
      <c r="L47" s="229"/>
      <c r="M47" s="229"/>
      <c r="N47" s="229"/>
      <c r="O47" s="229"/>
      <c r="P47" s="229"/>
      <c r="Q47" s="229"/>
      <c r="R47" s="229"/>
      <c r="S47" s="229"/>
      <c r="T47" s="229"/>
      <c r="U47" s="229"/>
      <c r="V47" s="229"/>
      <c r="W47" s="229"/>
      <c r="X47" s="229"/>
      <c r="Y47" s="229"/>
      <c r="Z47" s="229"/>
      <c r="AA47" s="229"/>
    </row>
    <row r="48" spans="1:27" s="86" customFormat="1" ht="12" customHeight="1" x14ac:dyDescent="0.25">
      <c r="A48" s="229" t="str">
        <f>ORÇAMENTO!A80</f>
        <v>RESPONSÁVEL TÉCNICO  - ART Nº 28027230180102454</v>
      </c>
      <c r="B48" s="229"/>
      <c r="C48" s="229"/>
      <c r="D48" s="229"/>
      <c r="E48" s="229"/>
      <c r="F48" s="229"/>
      <c r="G48" s="229"/>
      <c r="H48" s="229"/>
      <c r="I48" s="229"/>
      <c r="J48" s="229"/>
      <c r="K48" s="229"/>
      <c r="L48" s="229"/>
      <c r="M48" s="229"/>
      <c r="N48" s="229"/>
      <c r="O48" s="229"/>
      <c r="P48" s="229"/>
      <c r="Q48" s="229"/>
      <c r="R48" s="229"/>
      <c r="S48" s="229"/>
      <c r="T48" s="229"/>
      <c r="U48" s="229"/>
      <c r="V48" s="229"/>
      <c r="W48" s="229"/>
      <c r="X48" s="229"/>
      <c r="Y48" s="229"/>
      <c r="Z48" s="229"/>
      <c r="AA48" s="229"/>
    </row>
    <row r="49" spans="4:27" s="86" customFormat="1" x14ac:dyDescent="0.25">
      <c r="D49" s="66"/>
      <c r="E49" s="67"/>
      <c r="F49" s="67"/>
      <c r="G49" s="67"/>
      <c r="H49" s="67"/>
      <c r="I49" s="67"/>
      <c r="J49" s="67"/>
      <c r="K49" s="67"/>
      <c r="L49" s="67"/>
      <c r="M49" s="126"/>
      <c r="N49" s="67"/>
      <c r="O49" s="67"/>
      <c r="P49" s="67"/>
      <c r="Q49" s="67"/>
      <c r="R49" s="126"/>
      <c r="S49" s="67"/>
      <c r="T49" s="67"/>
      <c r="U49" s="67"/>
      <c r="V49" s="67"/>
      <c r="W49" s="157"/>
      <c r="X49" s="157"/>
      <c r="Y49" s="157"/>
      <c r="Z49" s="157"/>
      <c r="AA49" s="156"/>
    </row>
    <row r="50" spans="4:27" s="86" customFormat="1" x14ac:dyDescent="0.25">
      <c r="D50" s="66"/>
      <c r="E50" s="67"/>
      <c r="F50" s="67"/>
      <c r="G50" s="67"/>
      <c r="H50" s="67"/>
      <c r="I50" s="67"/>
      <c r="J50" s="67"/>
      <c r="K50" s="67"/>
      <c r="L50" s="67"/>
      <c r="M50" s="126"/>
      <c r="N50" s="67"/>
      <c r="O50" s="67"/>
      <c r="P50" s="67"/>
      <c r="Q50" s="67"/>
      <c r="R50" s="126"/>
      <c r="S50" s="67"/>
      <c r="T50" s="67"/>
      <c r="U50" s="67"/>
      <c r="V50" s="67"/>
      <c r="W50" s="157"/>
      <c r="X50" s="157"/>
      <c r="Y50" s="157"/>
      <c r="Z50" s="157"/>
      <c r="AA50" s="156"/>
    </row>
    <row r="51" spans="4:27" s="86" customFormat="1" x14ac:dyDescent="0.25">
      <c r="D51" s="66"/>
      <c r="E51" s="67"/>
      <c r="F51" s="67"/>
      <c r="G51" s="67"/>
      <c r="H51" s="67"/>
      <c r="I51" s="67"/>
      <c r="J51" s="67"/>
      <c r="K51" s="67"/>
      <c r="L51" s="67"/>
      <c r="M51" s="126"/>
      <c r="N51" s="67"/>
      <c r="O51" s="67"/>
      <c r="P51" s="67"/>
      <c r="Q51" s="67"/>
      <c r="R51" s="126"/>
      <c r="S51" s="67"/>
      <c r="T51" s="67"/>
      <c r="U51" s="67"/>
      <c r="V51" s="67"/>
      <c r="W51" s="157"/>
      <c r="X51" s="157"/>
      <c r="Y51" s="157"/>
      <c r="Z51" s="157"/>
      <c r="AA51" s="156"/>
    </row>
    <row r="52" spans="4:27" s="86" customFormat="1" x14ac:dyDescent="0.25">
      <c r="D52" s="66"/>
      <c r="E52" s="67"/>
      <c r="F52" s="67"/>
      <c r="G52" s="67"/>
      <c r="H52" s="67"/>
      <c r="I52" s="67"/>
      <c r="J52" s="67"/>
      <c r="K52" s="67"/>
      <c r="L52" s="67"/>
      <c r="M52" s="126"/>
      <c r="N52" s="67"/>
      <c r="O52" s="67"/>
      <c r="P52" s="67"/>
      <c r="Q52" s="67"/>
      <c r="R52" s="126"/>
      <c r="S52" s="67"/>
      <c r="T52" s="67"/>
      <c r="U52" s="67"/>
      <c r="V52" s="67"/>
      <c r="W52" s="157"/>
      <c r="X52" s="157"/>
      <c r="Y52" s="157"/>
      <c r="Z52" s="157"/>
      <c r="AA52" s="156"/>
    </row>
    <row r="53" spans="4:27" s="86" customFormat="1" x14ac:dyDescent="0.25">
      <c r="D53" s="66"/>
      <c r="E53" s="67"/>
      <c r="F53" s="67"/>
      <c r="G53" s="67"/>
      <c r="H53" s="67"/>
      <c r="I53" s="67"/>
      <c r="J53" s="67"/>
      <c r="K53" s="67"/>
      <c r="L53" s="67"/>
      <c r="M53" s="126"/>
      <c r="N53" s="67"/>
      <c r="O53" s="67"/>
      <c r="P53" s="67"/>
      <c r="Q53" s="67"/>
      <c r="R53" s="126"/>
      <c r="S53" s="67"/>
      <c r="T53" s="67"/>
      <c r="U53" s="67"/>
      <c r="V53" s="67"/>
      <c r="W53" s="157"/>
      <c r="X53" s="157"/>
      <c r="Y53" s="157"/>
      <c r="Z53" s="157"/>
      <c r="AA53" s="156"/>
    </row>
    <row r="54" spans="4:27" s="86" customFormat="1" x14ac:dyDescent="0.25">
      <c r="D54" s="66"/>
      <c r="E54" s="67"/>
      <c r="F54" s="67"/>
      <c r="G54" s="67"/>
      <c r="H54" s="67"/>
      <c r="I54" s="67"/>
      <c r="J54" s="67"/>
      <c r="K54" s="67"/>
      <c r="L54" s="67"/>
      <c r="M54" s="126"/>
      <c r="N54" s="67"/>
      <c r="O54" s="67"/>
      <c r="P54" s="67"/>
      <c r="Q54" s="67"/>
      <c r="R54" s="126"/>
      <c r="S54" s="67"/>
      <c r="T54" s="67"/>
      <c r="U54" s="67"/>
      <c r="V54" s="67"/>
      <c r="W54" s="157"/>
      <c r="X54" s="157"/>
      <c r="Y54" s="157"/>
      <c r="Z54" s="157"/>
      <c r="AA54" s="156"/>
    </row>
    <row r="55" spans="4:27" s="86" customFormat="1" x14ac:dyDescent="0.25">
      <c r="D55" s="66"/>
      <c r="E55" s="67"/>
      <c r="F55" s="67"/>
      <c r="G55" s="67"/>
      <c r="H55" s="67"/>
      <c r="I55" s="67"/>
      <c r="J55" s="67"/>
      <c r="K55" s="67"/>
      <c r="L55" s="67"/>
      <c r="M55" s="126"/>
      <c r="N55" s="67"/>
      <c r="O55" s="67"/>
      <c r="P55" s="67"/>
      <c r="Q55" s="67"/>
      <c r="R55" s="126"/>
      <c r="S55" s="67"/>
      <c r="T55" s="67"/>
      <c r="U55" s="67"/>
      <c r="V55" s="67"/>
      <c r="W55" s="157"/>
      <c r="X55" s="157"/>
      <c r="Y55" s="157"/>
      <c r="Z55" s="157"/>
      <c r="AA55" s="156"/>
    </row>
    <row r="56" spans="4:27" s="86" customFormat="1" x14ac:dyDescent="0.25">
      <c r="D56" s="66"/>
      <c r="E56" s="67"/>
      <c r="F56" s="67"/>
      <c r="G56" s="67"/>
      <c r="H56" s="67"/>
      <c r="I56" s="67"/>
      <c r="J56" s="67"/>
      <c r="K56" s="67"/>
      <c r="L56" s="67"/>
      <c r="M56" s="126"/>
      <c r="N56" s="67"/>
      <c r="O56" s="67"/>
      <c r="P56" s="67"/>
      <c r="Q56" s="67"/>
      <c r="R56" s="126"/>
      <c r="S56" s="67"/>
      <c r="T56" s="67"/>
      <c r="U56" s="67"/>
      <c r="V56" s="67"/>
      <c r="W56" s="157"/>
      <c r="X56" s="157"/>
      <c r="Y56" s="157"/>
      <c r="Z56" s="157"/>
      <c r="AA56" s="156"/>
    </row>
    <row r="57" spans="4:27" s="86" customFormat="1" x14ac:dyDescent="0.25">
      <c r="D57" s="66"/>
      <c r="E57" s="67"/>
      <c r="F57" s="67"/>
      <c r="G57" s="67"/>
      <c r="H57" s="67"/>
      <c r="I57" s="67"/>
      <c r="J57" s="67"/>
      <c r="K57" s="67"/>
      <c r="L57" s="67"/>
      <c r="M57" s="126"/>
      <c r="N57" s="67"/>
      <c r="O57" s="67"/>
      <c r="P57" s="67"/>
      <c r="Q57" s="67"/>
      <c r="R57" s="126"/>
      <c r="S57" s="67"/>
      <c r="T57" s="67"/>
      <c r="U57" s="67"/>
      <c r="V57" s="67"/>
      <c r="W57" s="157"/>
      <c r="X57" s="157"/>
      <c r="Y57" s="157"/>
      <c r="Z57" s="157"/>
      <c r="AA57" s="156"/>
    </row>
    <row r="58" spans="4:27" s="86" customFormat="1" x14ac:dyDescent="0.25">
      <c r="D58" s="66"/>
      <c r="E58" s="67"/>
      <c r="F58" s="67"/>
      <c r="G58" s="67"/>
      <c r="H58" s="67"/>
      <c r="I58" s="67"/>
      <c r="J58" s="67"/>
      <c r="K58" s="67"/>
      <c r="L58" s="67"/>
      <c r="M58" s="126"/>
      <c r="N58" s="67"/>
      <c r="O58" s="67"/>
      <c r="P58" s="67"/>
      <c r="Q58" s="67"/>
      <c r="R58" s="126"/>
      <c r="S58" s="67"/>
      <c r="T58" s="67"/>
      <c r="U58" s="67"/>
      <c r="V58" s="67"/>
      <c r="W58" s="157"/>
      <c r="X58" s="157"/>
      <c r="Y58" s="157"/>
      <c r="Z58" s="157"/>
      <c r="AA58" s="156"/>
    </row>
    <row r="59" spans="4:27" s="86" customFormat="1" x14ac:dyDescent="0.25">
      <c r="D59" s="66"/>
      <c r="E59" s="67"/>
      <c r="F59" s="67"/>
      <c r="G59" s="67"/>
      <c r="H59" s="67"/>
      <c r="I59" s="67"/>
      <c r="J59" s="67"/>
      <c r="K59" s="67"/>
      <c r="L59" s="67"/>
      <c r="M59" s="126"/>
      <c r="N59" s="67"/>
      <c r="O59" s="67"/>
      <c r="P59" s="67"/>
      <c r="Q59" s="67"/>
      <c r="R59" s="126"/>
      <c r="S59" s="67"/>
      <c r="T59" s="67"/>
      <c r="U59" s="67"/>
      <c r="V59" s="67"/>
      <c r="W59" s="157"/>
      <c r="X59" s="157"/>
      <c r="Y59" s="157"/>
      <c r="Z59" s="157"/>
      <c r="AA59" s="156"/>
    </row>
    <row r="60" spans="4:27" s="86" customFormat="1" x14ac:dyDescent="0.25">
      <c r="D60" s="66"/>
      <c r="E60" s="67"/>
      <c r="F60" s="67"/>
      <c r="G60" s="67"/>
      <c r="H60" s="67"/>
      <c r="I60" s="67"/>
      <c r="J60" s="67"/>
      <c r="K60" s="67"/>
      <c r="L60" s="67"/>
      <c r="M60" s="126"/>
      <c r="N60" s="67"/>
      <c r="O60" s="67"/>
      <c r="P60" s="67"/>
      <c r="Q60" s="67"/>
      <c r="R60" s="126"/>
      <c r="S60" s="67"/>
      <c r="T60" s="67"/>
      <c r="U60" s="67"/>
      <c r="V60" s="67"/>
      <c r="W60" s="157"/>
      <c r="X60" s="157"/>
      <c r="Y60" s="157"/>
      <c r="Z60" s="157"/>
      <c r="AA60" s="156"/>
    </row>
    <row r="61" spans="4:27" s="86" customFormat="1" x14ac:dyDescent="0.25">
      <c r="D61" s="66"/>
      <c r="E61" s="67"/>
      <c r="F61" s="67"/>
      <c r="G61" s="67"/>
      <c r="H61" s="67"/>
      <c r="I61" s="67"/>
      <c r="J61" s="67"/>
      <c r="K61" s="67"/>
      <c r="L61" s="67"/>
      <c r="M61" s="126"/>
      <c r="N61" s="67"/>
      <c r="O61" s="67"/>
      <c r="P61" s="67"/>
      <c r="Q61" s="67"/>
      <c r="R61" s="126"/>
      <c r="S61" s="67"/>
      <c r="T61" s="67"/>
      <c r="U61" s="67"/>
      <c r="V61" s="67"/>
      <c r="W61" s="157"/>
      <c r="X61" s="157"/>
      <c r="Y61" s="157"/>
      <c r="Z61" s="157"/>
      <c r="AA61" s="156"/>
    </row>
    <row r="62" spans="4:27" s="86" customFormat="1" x14ac:dyDescent="0.25">
      <c r="D62" s="66"/>
      <c r="E62" s="67"/>
      <c r="F62" s="67"/>
      <c r="G62" s="67"/>
      <c r="H62" s="67"/>
      <c r="I62" s="67"/>
      <c r="J62" s="67"/>
      <c r="K62" s="67"/>
      <c r="L62" s="67"/>
      <c r="M62" s="126"/>
      <c r="N62" s="67"/>
      <c r="O62" s="67"/>
      <c r="P62" s="67"/>
      <c r="Q62" s="67"/>
      <c r="R62" s="126"/>
      <c r="S62" s="67"/>
      <c r="T62" s="67"/>
      <c r="U62" s="67"/>
      <c r="V62" s="67"/>
      <c r="W62" s="157"/>
      <c r="X62" s="157"/>
      <c r="Y62" s="157"/>
      <c r="Z62" s="157"/>
      <c r="AA62" s="156"/>
    </row>
    <row r="63" spans="4:27" s="86" customFormat="1" x14ac:dyDescent="0.25">
      <c r="D63" s="66"/>
      <c r="E63" s="67"/>
      <c r="F63" s="67"/>
      <c r="G63" s="67"/>
      <c r="H63" s="67"/>
      <c r="I63" s="67"/>
      <c r="J63" s="67"/>
      <c r="K63" s="67"/>
      <c r="L63" s="67"/>
      <c r="M63" s="126"/>
      <c r="N63" s="67"/>
      <c r="O63" s="67"/>
      <c r="P63" s="67"/>
      <c r="Q63" s="67"/>
      <c r="R63" s="126"/>
      <c r="S63" s="67"/>
      <c r="T63" s="67"/>
      <c r="U63" s="67"/>
      <c r="V63" s="67"/>
      <c r="W63" s="157"/>
      <c r="X63" s="157"/>
      <c r="Y63" s="157"/>
      <c r="Z63" s="157"/>
      <c r="AA63" s="156"/>
    </row>
    <row r="64" spans="4:27" s="86" customFormat="1" x14ac:dyDescent="0.25">
      <c r="D64" s="66"/>
      <c r="E64" s="67"/>
      <c r="F64" s="67"/>
      <c r="G64" s="67"/>
      <c r="H64" s="67"/>
      <c r="I64" s="67"/>
      <c r="J64" s="67"/>
      <c r="K64" s="67"/>
      <c r="L64" s="67"/>
      <c r="M64" s="126"/>
      <c r="N64" s="67"/>
      <c r="O64" s="67"/>
      <c r="P64" s="67"/>
      <c r="Q64" s="67"/>
      <c r="R64" s="126"/>
      <c r="S64" s="67"/>
      <c r="T64" s="67"/>
      <c r="U64" s="67"/>
      <c r="V64" s="67"/>
      <c r="W64" s="157"/>
      <c r="X64" s="157"/>
      <c r="Y64" s="157"/>
      <c r="Z64" s="157"/>
      <c r="AA64" s="156"/>
    </row>
    <row r="65" spans="4:27" s="86" customFormat="1" x14ac:dyDescent="0.25">
      <c r="D65" s="66"/>
      <c r="E65" s="67"/>
      <c r="F65" s="67"/>
      <c r="G65" s="67"/>
      <c r="H65" s="67"/>
      <c r="I65" s="67"/>
      <c r="J65" s="67"/>
      <c r="K65" s="67"/>
      <c r="L65" s="67"/>
      <c r="M65" s="126"/>
      <c r="N65" s="67"/>
      <c r="O65" s="67"/>
      <c r="P65" s="67"/>
      <c r="Q65" s="67"/>
      <c r="R65" s="126"/>
      <c r="S65" s="67"/>
      <c r="T65" s="67"/>
      <c r="U65" s="67"/>
      <c r="V65" s="67"/>
      <c r="W65" s="157"/>
      <c r="X65" s="157"/>
      <c r="Y65" s="157"/>
      <c r="Z65" s="157"/>
      <c r="AA65" s="156"/>
    </row>
    <row r="66" spans="4:27" s="86" customFormat="1" x14ac:dyDescent="0.25">
      <c r="D66" s="66"/>
      <c r="E66" s="67"/>
      <c r="F66" s="67"/>
      <c r="G66" s="67"/>
      <c r="H66" s="67"/>
      <c r="I66" s="67"/>
      <c r="J66" s="67"/>
      <c r="K66" s="67"/>
      <c r="L66" s="67"/>
      <c r="M66" s="126"/>
      <c r="N66" s="67"/>
      <c r="O66" s="67"/>
      <c r="P66" s="67"/>
      <c r="Q66" s="67"/>
      <c r="R66" s="126"/>
      <c r="S66" s="67"/>
      <c r="T66" s="67"/>
      <c r="U66" s="67"/>
      <c r="V66" s="67"/>
      <c r="W66" s="157"/>
      <c r="X66" s="157"/>
      <c r="Y66" s="157"/>
      <c r="Z66" s="157"/>
      <c r="AA66" s="156"/>
    </row>
    <row r="67" spans="4:27" s="86" customFormat="1" x14ac:dyDescent="0.25">
      <c r="D67" s="66"/>
      <c r="E67" s="67"/>
      <c r="F67" s="67"/>
      <c r="G67" s="67"/>
      <c r="H67" s="67"/>
      <c r="I67" s="67"/>
      <c r="J67" s="67"/>
      <c r="K67" s="67"/>
      <c r="L67" s="67"/>
      <c r="M67" s="126"/>
      <c r="N67" s="67"/>
      <c r="O67" s="67"/>
      <c r="P67" s="67"/>
      <c r="Q67" s="67"/>
      <c r="R67" s="126"/>
      <c r="S67" s="67"/>
      <c r="T67" s="67"/>
      <c r="U67" s="67"/>
      <c r="V67" s="67"/>
      <c r="W67" s="157"/>
      <c r="X67" s="157"/>
      <c r="Y67" s="157"/>
      <c r="Z67" s="157"/>
      <c r="AA67" s="156"/>
    </row>
    <row r="68" spans="4:27" s="86" customFormat="1" x14ac:dyDescent="0.25">
      <c r="D68" s="66"/>
      <c r="E68" s="67"/>
      <c r="F68" s="67"/>
      <c r="G68" s="67"/>
      <c r="H68" s="67"/>
      <c r="I68" s="67"/>
      <c r="J68" s="67"/>
      <c r="K68" s="67"/>
      <c r="L68" s="67"/>
      <c r="M68" s="126"/>
      <c r="N68" s="67"/>
      <c r="O68" s="67"/>
      <c r="P68" s="67"/>
      <c r="Q68" s="67"/>
      <c r="R68" s="126"/>
      <c r="S68" s="67"/>
      <c r="T68" s="67"/>
      <c r="U68" s="67"/>
      <c r="V68" s="67"/>
      <c r="W68" s="157"/>
      <c r="X68" s="157"/>
      <c r="Y68" s="157"/>
      <c r="Z68" s="157"/>
      <c r="AA68" s="156"/>
    </row>
    <row r="69" spans="4:27" s="86" customFormat="1" x14ac:dyDescent="0.25">
      <c r="D69" s="66"/>
      <c r="E69" s="67"/>
      <c r="F69" s="67"/>
      <c r="G69" s="67"/>
      <c r="H69" s="67"/>
      <c r="I69" s="67"/>
      <c r="J69" s="67"/>
      <c r="K69" s="67"/>
      <c r="L69" s="67"/>
      <c r="M69" s="126"/>
      <c r="N69" s="67"/>
      <c r="O69" s="67"/>
      <c r="P69" s="67"/>
      <c r="Q69" s="67"/>
      <c r="R69" s="126"/>
      <c r="S69" s="67"/>
      <c r="T69" s="67"/>
      <c r="U69" s="67"/>
      <c r="V69" s="67"/>
      <c r="W69" s="157"/>
      <c r="X69" s="157"/>
      <c r="Y69" s="157"/>
      <c r="Z69" s="157"/>
      <c r="AA69" s="156"/>
    </row>
    <row r="70" spans="4:27" s="86" customFormat="1" x14ac:dyDescent="0.25">
      <c r="D70" s="66"/>
      <c r="E70" s="67"/>
      <c r="F70" s="67"/>
      <c r="G70" s="67"/>
      <c r="H70" s="67"/>
      <c r="I70" s="67"/>
      <c r="J70" s="67"/>
      <c r="K70" s="67"/>
      <c r="L70" s="67"/>
      <c r="M70" s="126"/>
      <c r="N70" s="67"/>
      <c r="O70" s="67"/>
      <c r="P70" s="67"/>
      <c r="Q70" s="67"/>
      <c r="R70" s="126"/>
      <c r="S70" s="67"/>
      <c r="T70" s="67"/>
      <c r="U70" s="67"/>
      <c r="V70" s="67"/>
      <c r="W70" s="157"/>
      <c r="X70" s="157"/>
      <c r="Y70" s="157"/>
      <c r="Z70" s="157"/>
      <c r="AA70" s="156"/>
    </row>
    <row r="71" spans="4:27" s="86" customFormat="1" x14ac:dyDescent="0.25">
      <c r="D71" s="66"/>
      <c r="E71" s="67"/>
      <c r="F71" s="67"/>
      <c r="G71" s="67"/>
      <c r="H71" s="67"/>
      <c r="I71" s="67"/>
      <c r="J71" s="67"/>
      <c r="K71" s="67"/>
      <c r="L71" s="67"/>
      <c r="M71" s="126"/>
      <c r="N71" s="67"/>
      <c r="O71" s="67"/>
      <c r="P71" s="67"/>
      <c r="Q71" s="67"/>
      <c r="R71" s="126"/>
      <c r="S71" s="67"/>
      <c r="T71" s="67"/>
      <c r="U71" s="67"/>
      <c r="V71" s="67"/>
      <c r="W71" s="157"/>
      <c r="X71" s="157"/>
      <c r="Y71" s="157"/>
      <c r="Z71" s="157"/>
      <c r="AA71" s="156"/>
    </row>
    <row r="72" spans="4:27" s="86" customFormat="1" x14ac:dyDescent="0.25">
      <c r="D72" s="66"/>
      <c r="E72" s="67"/>
      <c r="F72" s="67"/>
      <c r="G72" s="67"/>
      <c r="H72" s="67"/>
      <c r="I72" s="67"/>
      <c r="J72" s="67"/>
      <c r="K72" s="67"/>
      <c r="L72" s="67"/>
      <c r="M72" s="126"/>
      <c r="N72" s="67"/>
      <c r="O72" s="67"/>
      <c r="P72" s="67"/>
      <c r="Q72" s="67"/>
      <c r="R72" s="126"/>
      <c r="S72" s="67"/>
      <c r="T72" s="67"/>
      <c r="U72" s="67"/>
      <c r="V72" s="67"/>
      <c r="W72" s="157"/>
      <c r="X72" s="157"/>
      <c r="Y72" s="157"/>
      <c r="Z72" s="157"/>
      <c r="AA72" s="156"/>
    </row>
    <row r="73" spans="4:27" s="86" customFormat="1" x14ac:dyDescent="0.25">
      <c r="D73" s="66"/>
      <c r="E73" s="67"/>
      <c r="F73" s="67"/>
      <c r="G73" s="67"/>
      <c r="H73" s="67"/>
      <c r="I73" s="67"/>
      <c r="J73" s="67"/>
      <c r="K73" s="67"/>
      <c r="L73" s="67"/>
      <c r="M73" s="126"/>
      <c r="N73" s="67"/>
      <c r="O73" s="67"/>
      <c r="P73" s="67"/>
      <c r="Q73" s="67"/>
      <c r="R73" s="126"/>
      <c r="S73" s="67"/>
      <c r="T73" s="67"/>
      <c r="U73" s="67"/>
      <c r="V73" s="67"/>
      <c r="W73" s="157"/>
      <c r="X73" s="157"/>
      <c r="Y73" s="157"/>
      <c r="Z73" s="157"/>
      <c r="AA73" s="156"/>
    </row>
    <row r="74" spans="4:27" s="86" customFormat="1" x14ac:dyDescent="0.25">
      <c r="D74" s="66"/>
      <c r="E74" s="67"/>
      <c r="F74" s="67"/>
      <c r="G74" s="67"/>
      <c r="H74" s="67"/>
      <c r="I74" s="67"/>
      <c r="J74" s="67"/>
      <c r="K74" s="67"/>
      <c r="L74" s="67"/>
      <c r="M74" s="126"/>
      <c r="N74" s="67"/>
      <c r="O74" s="67"/>
      <c r="P74" s="67"/>
      <c r="Q74" s="67"/>
      <c r="R74" s="126"/>
      <c r="S74" s="67"/>
      <c r="T74" s="67"/>
      <c r="U74" s="67"/>
      <c r="V74" s="67"/>
      <c r="W74" s="157"/>
      <c r="X74" s="157"/>
      <c r="Y74" s="157"/>
      <c r="Z74" s="157"/>
      <c r="AA74" s="156"/>
    </row>
    <row r="75" spans="4:27" s="86" customFormat="1" x14ac:dyDescent="0.25">
      <c r="D75" s="66"/>
      <c r="E75" s="67"/>
      <c r="F75" s="67"/>
      <c r="G75" s="67"/>
      <c r="H75" s="67"/>
      <c r="I75" s="67"/>
      <c r="J75" s="67"/>
      <c r="K75" s="67"/>
      <c r="L75" s="67"/>
      <c r="M75" s="126"/>
      <c r="N75" s="67"/>
      <c r="O75" s="67"/>
      <c r="P75" s="67"/>
      <c r="Q75" s="67"/>
      <c r="R75" s="126"/>
      <c r="S75" s="67"/>
      <c r="T75" s="67"/>
      <c r="U75" s="67"/>
      <c r="V75" s="67"/>
      <c r="W75" s="157"/>
      <c r="X75" s="157"/>
      <c r="Y75" s="157"/>
      <c r="Z75" s="157"/>
      <c r="AA75" s="156"/>
    </row>
    <row r="76" spans="4:27" s="86" customFormat="1" x14ac:dyDescent="0.25">
      <c r="D76" s="66"/>
      <c r="E76" s="67"/>
      <c r="F76" s="67"/>
      <c r="G76" s="67"/>
      <c r="H76" s="67"/>
      <c r="I76" s="67"/>
      <c r="J76" s="67"/>
      <c r="K76" s="67"/>
      <c r="L76" s="67"/>
      <c r="M76" s="126"/>
      <c r="N76" s="67"/>
      <c r="O76" s="67"/>
      <c r="P76" s="67"/>
      <c r="Q76" s="67"/>
      <c r="R76" s="126"/>
      <c r="S76" s="67"/>
      <c r="T76" s="67"/>
      <c r="U76" s="67"/>
      <c r="V76" s="67"/>
      <c r="W76" s="157"/>
      <c r="X76" s="157"/>
      <c r="Y76" s="157"/>
      <c r="Z76" s="157"/>
      <c r="AA76" s="156"/>
    </row>
    <row r="77" spans="4:27" s="86" customFormat="1" x14ac:dyDescent="0.25">
      <c r="D77" s="66"/>
      <c r="E77" s="67"/>
      <c r="F77" s="67"/>
      <c r="G77" s="67"/>
      <c r="H77" s="67"/>
      <c r="I77" s="67"/>
      <c r="J77" s="67"/>
      <c r="K77" s="67"/>
      <c r="L77" s="67"/>
      <c r="M77" s="126"/>
      <c r="N77" s="67"/>
      <c r="O77" s="67"/>
      <c r="P77" s="67"/>
      <c r="Q77" s="67"/>
      <c r="R77" s="126"/>
      <c r="S77" s="67"/>
      <c r="T77" s="67"/>
      <c r="U77" s="67"/>
      <c r="V77" s="67"/>
      <c r="W77" s="157"/>
      <c r="X77" s="157"/>
      <c r="Y77" s="157"/>
      <c r="Z77" s="157"/>
      <c r="AA77" s="156"/>
    </row>
    <row r="78" spans="4:27" s="86" customFormat="1" x14ac:dyDescent="0.25">
      <c r="D78" s="66"/>
      <c r="E78" s="67"/>
      <c r="F78" s="67"/>
      <c r="G78" s="67"/>
      <c r="H78" s="67"/>
      <c r="I78" s="67"/>
      <c r="J78" s="67"/>
      <c r="K78" s="67"/>
      <c r="L78" s="67"/>
      <c r="M78" s="126"/>
      <c r="N78" s="67"/>
      <c r="O78" s="67"/>
      <c r="P78" s="67"/>
      <c r="Q78" s="67"/>
      <c r="R78" s="126"/>
      <c r="S78" s="67"/>
      <c r="T78" s="67"/>
      <c r="U78" s="67"/>
      <c r="V78" s="67"/>
      <c r="W78" s="157"/>
      <c r="X78" s="157"/>
      <c r="Y78" s="157"/>
      <c r="Z78" s="157"/>
      <c r="AA78" s="156"/>
    </row>
    <row r="79" spans="4:27" s="86" customFormat="1" x14ac:dyDescent="0.25">
      <c r="D79" s="66"/>
      <c r="E79" s="67"/>
      <c r="F79" s="67"/>
      <c r="G79" s="67"/>
      <c r="H79" s="67"/>
      <c r="I79" s="67"/>
      <c r="J79" s="67"/>
      <c r="K79" s="67"/>
      <c r="L79" s="67"/>
      <c r="M79" s="126"/>
      <c r="N79" s="67"/>
      <c r="O79" s="67"/>
      <c r="P79" s="67"/>
      <c r="Q79" s="67"/>
      <c r="R79" s="126"/>
      <c r="S79" s="67"/>
      <c r="T79" s="67"/>
      <c r="U79" s="67"/>
      <c r="V79" s="67"/>
      <c r="W79" s="157"/>
      <c r="X79" s="157"/>
      <c r="Y79" s="157"/>
      <c r="Z79" s="157"/>
      <c r="AA79" s="156"/>
    </row>
    <row r="80" spans="4:27" s="86" customFormat="1" x14ac:dyDescent="0.25">
      <c r="D80" s="66"/>
      <c r="E80" s="67"/>
      <c r="F80" s="67"/>
      <c r="G80" s="67"/>
      <c r="H80" s="67"/>
      <c r="I80" s="67"/>
      <c r="J80" s="67"/>
      <c r="K80" s="67"/>
      <c r="L80" s="67"/>
      <c r="M80" s="126"/>
      <c r="N80" s="67"/>
      <c r="O80" s="67"/>
      <c r="P80" s="67"/>
      <c r="Q80" s="67"/>
      <c r="R80" s="126"/>
      <c r="S80" s="67"/>
      <c r="T80" s="67"/>
      <c r="U80" s="67"/>
      <c r="V80" s="67"/>
      <c r="W80" s="157"/>
      <c r="X80" s="157"/>
      <c r="Y80" s="157"/>
      <c r="Z80" s="157"/>
      <c r="AA80" s="156"/>
    </row>
    <row r="81" spans="4:27" s="86" customFormat="1" x14ac:dyDescent="0.25">
      <c r="D81" s="66"/>
      <c r="E81" s="67"/>
      <c r="F81" s="67"/>
      <c r="G81" s="67"/>
      <c r="H81" s="67"/>
      <c r="I81" s="67"/>
      <c r="J81" s="67"/>
      <c r="K81" s="67"/>
      <c r="L81" s="67"/>
      <c r="M81" s="126"/>
      <c r="N81" s="67"/>
      <c r="O81" s="67"/>
      <c r="P81" s="67"/>
      <c r="Q81" s="67"/>
      <c r="R81" s="126"/>
      <c r="S81" s="67"/>
      <c r="T81" s="67"/>
      <c r="U81" s="67"/>
      <c r="V81" s="67"/>
      <c r="W81" s="157"/>
      <c r="X81" s="157"/>
      <c r="Y81" s="157"/>
      <c r="Z81" s="157"/>
      <c r="AA81" s="156"/>
    </row>
    <row r="82" spans="4:27" s="86" customFormat="1" x14ac:dyDescent="0.25">
      <c r="D82" s="66"/>
      <c r="E82" s="67"/>
      <c r="F82" s="67"/>
      <c r="G82" s="67"/>
      <c r="H82" s="67"/>
      <c r="I82" s="67"/>
      <c r="J82" s="67"/>
      <c r="K82" s="67"/>
      <c r="L82" s="67"/>
      <c r="M82" s="126"/>
      <c r="N82" s="67"/>
      <c r="O82" s="67"/>
      <c r="P82" s="67"/>
      <c r="Q82" s="67"/>
      <c r="R82" s="126"/>
      <c r="S82" s="67"/>
      <c r="T82" s="67"/>
      <c r="U82" s="67"/>
      <c r="V82" s="67"/>
      <c r="W82" s="157"/>
      <c r="X82" s="157"/>
      <c r="Y82" s="157"/>
      <c r="Z82" s="157"/>
      <c r="AA82" s="156"/>
    </row>
    <row r="83" spans="4:27" s="86" customFormat="1" x14ac:dyDescent="0.25">
      <c r="D83" s="66"/>
      <c r="E83" s="67"/>
      <c r="F83" s="67"/>
      <c r="G83" s="67"/>
      <c r="H83" s="67"/>
      <c r="I83" s="67"/>
      <c r="J83" s="67"/>
      <c r="K83" s="67"/>
      <c r="L83" s="67"/>
      <c r="M83" s="126"/>
      <c r="N83" s="67"/>
      <c r="O83" s="67"/>
      <c r="P83" s="67"/>
      <c r="Q83" s="67"/>
      <c r="R83" s="126"/>
      <c r="S83" s="67"/>
      <c r="T83" s="67"/>
      <c r="U83" s="67"/>
      <c r="V83" s="67"/>
      <c r="W83" s="157"/>
      <c r="X83" s="157"/>
      <c r="Y83" s="157"/>
      <c r="Z83" s="157"/>
      <c r="AA83" s="156"/>
    </row>
    <row r="84" spans="4:27" s="86" customFormat="1" x14ac:dyDescent="0.25">
      <c r="D84" s="66"/>
      <c r="E84" s="67"/>
      <c r="F84" s="67"/>
      <c r="G84" s="67"/>
      <c r="H84" s="67"/>
      <c r="I84" s="67"/>
      <c r="J84" s="67"/>
      <c r="K84" s="67"/>
      <c r="L84" s="67"/>
      <c r="M84" s="126"/>
      <c r="N84" s="67"/>
      <c r="O84" s="67"/>
      <c r="P84" s="67"/>
      <c r="Q84" s="67"/>
      <c r="R84" s="126"/>
      <c r="S84" s="67"/>
      <c r="T84" s="67"/>
      <c r="U84" s="67"/>
      <c r="V84" s="67"/>
      <c r="W84" s="157"/>
      <c r="X84" s="157"/>
      <c r="Y84" s="157"/>
      <c r="Z84" s="157"/>
      <c r="AA84" s="156"/>
    </row>
    <row r="85" spans="4:27" s="86" customFormat="1" x14ac:dyDescent="0.25">
      <c r="D85" s="66"/>
      <c r="E85" s="67"/>
      <c r="F85" s="67"/>
      <c r="G85" s="67"/>
      <c r="H85" s="67"/>
      <c r="I85" s="67"/>
      <c r="J85" s="67"/>
      <c r="K85" s="67"/>
      <c r="L85" s="67"/>
      <c r="M85" s="126"/>
      <c r="N85" s="67"/>
      <c r="O85" s="67"/>
      <c r="P85" s="67"/>
      <c r="Q85" s="67"/>
      <c r="R85" s="126"/>
      <c r="S85" s="67"/>
      <c r="T85" s="67"/>
      <c r="U85" s="67"/>
      <c r="V85" s="67"/>
      <c r="W85" s="157"/>
      <c r="X85" s="157"/>
      <c r="Y85" s="157"/>
      <c r="Z85" s="157"/>
      <c r="AA85" s="156"/>
    </row>
    <row r="86" spans="4:27" s="86" customFormat="1" x14ac:dyDescent="0.25">
      <c r="D86" s="66"/>
      <c r="E86" s="67"/>
      <c r="F86" s="67"/>
      <c r="G86" s="67"/>
      <c r="H86" s="67"/>
      <c r="I86" s="67"/>
      <c r="J86" s="67"/>
      <c r="K86" s="67"/>
      <c r="L86" s="67"/>
      <c r="M86" s="126"/>
      <c r="N86" s="67"/>
      <c r="O86" s="67"/>
      <c r="P86" s="67"/>
      <c r="Q86" s="67"/>
      <c r="R86" s="126"/>
      <c r="S86" s="67"/>
      <c r="T86" s="67"/>
      <c r="U86" s="67"/>
      <c r="V86" s="67"/>
      <c r="W86" s="157"/>
      <c r="X86" s="157"/>
      <c r="Y86" s="157"/>
      <c r="Z86" s="157"/>
      <c r="AA86" s="156"/>
    </row>
    <row r="87" spans="4:27" s="86" customFormat="1" x14ac:dyDescent="0.25">
      <c r="D87" s="66"/>
      <c r="E87" s="67"/>
      <c r="F87" s="67"/>
      <c r="G87" s="67"/>
      <c r="H87" s="67"/>
      <c r="I87" s="67"/>
      <c r="J87" s="67"/>
      <c r="K87" s="67"/>
      <c r="L87" s="67"/>
      <c r="M87" s="126"/>
      <c r="N87" s="67"/>
      <c r="O87" s="67"/>
      <c r="P87" s="67"/>
      <c r="Q87" s="67"/>
      <c r="R87" s="126"/>
      <c r="S87" s="67"/>
      <c r="T87" s="67"/>
      <c r="U87" s="67"/>
      <c r="V87" s="67"/>
      <c r="W87" s="157"/>
      <c r="X87" s="157"/>
      <c r="Y87" s="157"/>
      <c r="Z87" s="157"/>
      <c r="AA87" s="156"/>
    </row>
    <row r="88" spans="4:27" s="86" customFormat="1" x14ac:dyDescent="0.25">
      <c r="D88" s="66"/>
      <c r="E88" s="67"/>
      <c r="F88" s="67"/>
      <c r="G88" s="67"/>
      <c r="H88" s="67"/>
      <c r="I88" s="67"/>
      <c r="J88" s="67"/>
      <c r="K88" s="67"/>
      <c r="L88" s="67"/>
      <c r="M88" s="126"/>
      <c r="N88" s="67"/>
      <c r="O88" s="67"/>
      <c r="P88" s="67"/>
      <c r="Q88" s="67"/>
      <c r="R88" s="126"/>
      <c r="S88" s="67"/>
      <c r="T88" s="67"/>
      <c r="U88" s="67"/>
      <c r="V88" s="67"/>
      <c r="W88" s="157"/>
      <c r="X88" s="157"/>
      <c r="Y88" s="157"/>
      <c r="Z88" s="157"/>
      <c r="AA88" s="156"/>
    </row>
    <row r="89" spans="4:27" s="86" customFormat="1" x14ac:dyDescent="0.25">
      <c r="D89" s="66"/>
      <c r="E89" s="67"/>
      <c r="F89" s="67"/>
      <c r="G89" s="67"/>
      <c r="H89" s="67"/>
      <c r="I89" s="67"/>
      <c r="J89" s="67"/>
      <c r="K89" s="67"/>
      <c r="L89" s="67"/>
      <c r="M89" s="126"/>
      <c r="N89" s="67"/>
      <c r="O89" s="67"/>
      <c r="P89" s="67"/>
      <c r="Q89" s="67"/>
      <c r="R89" s="126"/>
      <c r="S89" s="67"/>
      <c r="T89" s="67"/>
      <c r="U89" s="67"/>
      <c r="V89" s="67"/>
      <c r="W89" s="157"/>
      <c r="X89" s="157"/>
      <c r="Y89" s="157"/>
      <c r="Z89" s="157"/>
      <c r="AA89" s="156"/>
    </row>
    <row r="90" spans="4:27" s="86" customFormat="1" x14ac:dyDescent="0.25">
      <c r="D90" s="66"/>
      <c r="E90" s="67"/>
      <c r="F90" s="67"/>
      <c r="G90" s="67"/>
      <c r="H90" s="67"/>
      <c r="I90" s="67"/>
      <c r="J90" s="67"/>
      <c r="K90" s="67"/>
      <c r="L90" s="67"/>
      <c r="M90" s="126"/>
      <c r="N90" s="67"/>
      <c r="O90" s="67"/>
      <c r="P90" s="67"/>
      <c r="Q90" s="67"/>
      <c r="R90" s="126"/>
      <c r="S90" s="67"/>
      <c r="T90" s="67"/>
      <c r="U90" s="67"/>
      <c r="V90" s="67"/>
      <c r="W90" s="157"/>
      <c r="X90" s="157"/>
      <c r="Y90" s="157"/>
      <c r="Z90" s="157"/>
      <c r="AA90" s="156"/>
    </row>
    <row r="91" spans="4:27" s="86" customFormat="1" x14ac:dyDescent="0.25">
      <c r="D91" s="66"/>
      <c r="E91" s="67"/>
      <c r="F91" s="67"/>
      <c r="G91" s="67"/>
      <c r="H91" s="67"/>
      <c r="I91" s="67"/>
      <c r="J91" s="67"/>
      <c r="K91" s="67"/>
      <c r="L91" s="67"/>
      <c r="M91" s="126"/>
      <c r="N91" s="67"/>
      <c r="O91" s="67"/>
      <c r="P91" s="67"/>
      <c r="Q91" s="67"/>
      <c r="R91" s="126"/>
      <c r="S91" s="67"/>
      <c r="T91" s="67"/>
      <c r="U91" s="67"/>
      <c r="V91" s="67"/>
      <c r="W91" s="157"/>
      <c r="X91" s="157"/>
      <c r="Y91" s="157"/>
      <c r="Z91" s="157"/>
      <c r="AA91" s="156"/>
    </row>
    <row r="92" spans="4:27" s="86" customFormat="1" x14ac:dyDescent="0.25">
      <c r="D92" s="66"/>
      <c r="E92" s="67"/>
      <c r="F92" s="67"/>
      <c r="G92" s="67"/>
      <c r="H92" s="67"/>
      <c r="I92" s="67"/>
      <c r="J92" s="67"/>
      <c r="K92" s="67"/>
      <c r="L92" s="67"/>
      <c r="M92" s="126"/>
      <c r="N92" s="67"/>
      <c r="O92" s="67"/>
      <c r="P92" s="67"/>
      <c r="Q92" s="67"/>
      <c r="R92" s="126"/>
      <c r="S92" s="67"/>
      <c r="T92" s="67"/>
      <c r="U92" s="67"/>
      <c r="V92" s="67"/>
      <c r="W92" s="157"/>
      <c r="X92" s="157"/>
      <c r="Y92" s="157"/>
      <c r="Z92" s="157"/>
      <c r="AA92" s="156"/>
    </row>
    <row r="93" spans="4:27" s="86" customFormat="1" x14ac:dyDescent="0.25">
      <c r="D93" s="66"/>
      <c r="E93" s="67"/>
      <c r="F93" s="67"/>
      <c r="G93" s="67"/>
      <c r="H93" s="67"/>
      <c r="I93" s="67"/>
      <c r="J93" s="67"/>
      <c r="K93" s="67"/>
      <c r="L93" s="67"/>
      <c r="M93" s="126"/>
      <c r="N93" s="67"/>
      <c r="O93" s="67"/>
      <c r="P93" s="67"/>
      <c r="Q93" s="67"/>
      <c r="R93" s="126"/>
      <c r="S93" s="67"/>
      <c r="T93" s="67"/>
      <c r="U93" s="67"/>
      <c r="V93" s="67"/>
      <c r="W93" s="157"/>
      <c r="X93" s="157"/>
      <c r="Y93" s="157"/>
      <c r="Z93" s="157"/>
      <c r="AA93" s="156"/>
    </row>
    <row r="94" spans="4:27" s="86" customFormat="1" x14ac:dyDescent="0.25">
      <c r="D94" s="66"/>
      <c r="E94" s="67"/>
      <c r="F94" s="67"/>
      <c r="G94" s="67"/>
      <c r="H94" s="67"/>
      <c r="I94" s="67"/>
      <c r="J94" s="67"/>
      <c r="K94" s="67"/>
      <c r="L94" s="67"/>
      <c r="M94" s="126"/>
      <c r="N94" s="67"/>
      <c r="O94" s="67"/>
      <c r="P94" s="67"/>
      <c r="Q94" s="67"/>
      <c r="R94" s="126"/>
      <c r="S94" s="67"/>
      <c r="T94" s="67"/>
      <c r="U94" s="67"/>
      <c r="V94" s="67"/>
      <c r="W94" s="157"/>
      <c r="X94" s="157"/>
      <c r="Y94" s="157"/>
      <c r="Z94" s="157"/>
      <c r="AA94" s="156"/>
    </row>
    <row r="95" spans="4:27" s="86" customFormat="1" x14ac:dyDescent="0.25">
      <c r="D95" s="66"/>
      <c r="E95" s="67"/>
      <c r="F95" s="67"/>
      <c r="G95" s="67"/>
      <c r="H95" s="67"/>
      <c r="I95" s="67"/>
      <c r="J95" s="67"/>
      <c r="K95" s="67"/>
      <c r="L95" s="67"/>
      <c r="M95" s="126"/>
      <c r="N95" s="67"/>
      <c r="O95" s="67"/>
      <c r="P95" s="67"/>
      <c r="Q95" s="67"/>
      <c r="R95" s="126"/>
      <c r="S95" s="67"/>
      <c r="T95" s="67"/>
      <c r="U95" s="67"/>
      <c r="V95" s="67"/>
      <c r="W95" s="157"/>
      <c r="X95" s="157"/>
      <c r="Y95" s="157"/>
      <c r="Z95" s="157"/>
      <c r="AA95" s="156"/>
    </row>
    <row r="96" spans="4:27" s="86" customFormat="1" x14ac:dyDescent="0.25">
      <c r="D96" s="66"/>
      <c r="E96" s="67"/>
      <c r="F96" s="67"/>
      <c r="G96" s="67"/>
      <c r="H96" s="67"/>
      <c r="I96" s="67"/>
      <c r="J96" s="67"/>
      <c r="K96" s="67"/>
      <c r="L96" s="67"/>
      <c r="M96" s="126"/>
      <c r="N96" s="67"/>
      <c r="O96" s="67"/>
      <c r="P96" s="67"/>
      <c r="Q96" s="67"/>
      <c r="R96" s="126"/>
      <c r="S96" s="67"/>
      <c r="T96" s="67"/>
      <c r="U96" s="67"/>
      <c r="V96" s="67"/>
      <c r="W96" s="157"/>
      <c r="X96" s="157"/>
      <c r="Y96" s="157"/>
      <c r="Z96" s="157"/>
      <c r="AA96" s="156"/>
    </row>
    <row r="97" spans="4:27" s="86" customFormat="1" x14ac:dyDescent="0.25">
      <c r="D97" s="66"/>
      <c r="E97" s="67"/>
      <c r="F97" s="67"/>
      <c r="G97" s="67"/>
      <c r="H97" s="67"/>
      <c r="I97" s="67"/>
      <c r="J97" s="67"/>
      <c r="K97" s="67"/>
      <c r="L97" s="67"/>
      <c r="M97" s="126"/>
      <c r="N97" s="67"/>
      <c r="O97" s="67"/>
      <c r="P97" s="67"/>
      <c r="Q97" s="67"/>
      <c r="R97" s="126"/>
      <c r="S97" s="67"/>
      <c r="T97" s="67"/>
      <c r="U97" s="67"/>
      <c r="V97" s="67"/>
      <c r="W97" s="157"/>
      <c r="X97" s="157"/>
      <c r="Y97" s="157"/>
      <c r="Z97" s="157"/>
      <c r="AA97" s="156"/>
    </row>
    <row r="98" spans="4:27" s="86" customFormat="1" x14ac:dyDescent="0.25">
      <c r="D98" s="66"/>
      <c r="E98" s="67"/>
      <c r="F98" s="67"/>
      <c r="G98" s="67"/>
      <c r="H98" s="67"/>
      <c r="I98" s="67"/>
      <c r="J98" s="67"/>
      <c r="K98" s="67"/>
      <c r="L98" s="67"/>
      <c r="M98" s="126"/>
      <c r="N98" s="67"/>
      <c r="O98" s="67"/>
      <c r="P98" s="67"/>
      <c r="Q98" s="67"/>
      <c r="R98" s="126"/>
      <c r="S98" s="67"/>
      <c r="T98" s="67"/>
      <c r="U98" s="67"/>
      <c r="V98" s="67"/>
      <c r="W98" s="157"/>
      <c r="X98" s="157"/>
      <c r="Y98" s="157"/>
      <c r="Z98" s="157"/>
      <c r="AA98" s="156"/>
    </row>
    <row r="99" spans="4:27" s="86" customFormat="1" x14ac:dyDescent="0.25">
      <c r="D99" s="66"/>
      <c r="E99" s="67"/>
      <c r="F99" s="67"/>
      <c r="G99" s="67"/>
      <c r="H99" s="67"/>
      <c r="I99" s="67"/>
      <c r="J99" s="67"/>
      <c r="K99" s="67"/>
      <c r="L99" s="67"/>
      <c r="M99" s="126"/>
      <c r="N99" s="67"/>
      <c r="O99" s="67"/>
      <c r="P99" s="67"/>
      <c r="Q99" s="67"/>
      <c r="R99" s="126"/>
      <c r="S99" s="67"/>
      <c r="T99" s="67"/>
      <c r="U99" s="67"/>
      <c r="V99" s="67"/>
      <c r="W99" s="157"/>
      <c r="X99" s="157"/>
      <c r="Y99" s="157"/>
      <c r="Z99" s="157"/>
      <c r="AA99" s="156"/>
    </row>
    <row r="100" spans="4:27" s="86" customFormat="1" x14ac:dyDescent="0.25">
      <c r="D100" s="66"/>
      <c r="E100" s="67"/>
      <c r="F100" s="67"/>
      <c r="G100" s="67"/>
      <c r="H100" s="67"/>
      <c r="I100" s="67"/>
      <c r="J100" s="67"/>
      <c r="K100" s="67"/>
      <c r="L100" s="67"/>
      <c r="M100" s="126"/>
      <c r="N100" s="67"/>
      <c r="O100" s="67"/>
      <c r="P100" s="67"/>
      <c r="Q100" s="67"/>
      <c r="R100" s="126"/>
      <c r="S100" s="67"/>
      <c r="T100" s="67"/>
      <c r="U100" s="67"/>
      <c r="V100" s="67"/>
      <c r="W100" s="157"/>
      <c r="X100" s="157"/>
      <c r="Y100" s="157"/>
      <c r="Z100" s="157"/>
      <c r="AA100" s="156"/>
    </row>
    <row r="101" spans="4:27" s="86" customFormat="1" x14ac:dyDescent="0.25">
      <c r="D101" s="66"/>
      <c r="E101" s="67"/>
      <c r="F101" s="67"/>
      <c r="G101" s="67"/>
      <c r="H101" s="67"/>
      <c r="I101" s="67"/>
      <c r="J101" s="67"/>
      <c r="K101" s="67"/>
      <c r="L101" s="67"/>
      <c r="M101" s="126"/>
      <c r="N101" s="67"/>
      <c r="O101" s="67"/>
      <c r="P101" s="67"/>
      <c r="Q101" s="67"/>
      <c r="R101" s="126"/>
      <c r="S101" s="67"/>
      <c r="T101" s="67"/>
      <c r="U101" s="67"/>
      <c r="V101" s="67"/>
      <c r="W101" s="157"/>
      <c r="X101" s="157"/>
      <c r="Y101" s="157"/>
      <c r="Z101" s="157"/>
      <c r="AA101" s="156"/>
    </row>
    <row r="102" spans="4:27" s="86" customFormat="1" x14ac:dyDescent="0.25">
      <c r="D102" s="66"/>
      <c r="E102" s="67"/>
      <c r="F102" s="67"/>
      <c r="G102" s="67"/>
      <c r="H102" s="67"/>
      <c r="I102" s="67"/>
      <c r="J102" s="67"/>
      <c r="K102" s="67"/>
      <c r="L102" s="67"/>
      <c r="M102" s="126"/>
      <c r="N102" s="67"/>
      <c r="O102" s="67"/>
      <c r="P102" s="67"/>
      <c r="Q102" s="67"/>
      <c r="R102" s="126"/>
      <c r="S102" s="67"/>
      <c r="T102" s="67"/>
      <c r="U102" s="67"/>
      <c r="V102" s="67"/>
      <c r="W102" s="157"/>
      <c r="X102" s="157"/>
      <c r="Y102" s="157"/>
      <c r="Z102" s="157"/>
      <c r="AA102" s="156"/>
    </row>
    <row r="103" spans="4:27" s="86" customFormat="1" x14ac:dyDescent="0.25">
      <c r="D103" s="66"/>
      <c r="E103" s="67"/>
      <c r="F103" s="67"/>
      <c r="G103" s="67"/>
      <c r="H103" s="67"/>
      <c r="I103" s="67"/>
      <c r="J103" s="67"/>
      <c r="K103" s="67"/>
      <c r="L103" s="67"/>
      <c r="M103" s="126"/>
      <c r="N103" s="67"/>
      <c r="O103" s="67"/>
      <c r="P103" s="67"/>
      <c r="Q103" s="67"/>
      <c r="R103" s="126"/>
      <c r="S103" s="67"/>
      <c r="T103" s="67"/>
      <c r="U103" s="67"/>
      <c r="V103" s="67"/>
      <c r="W103" s="157"/>
      <c r="X103" s="157"/>
      <c r="Y103" s="157"/>
      <c r="Z103" s="157"/>
      <c r="AA103" s="156"/>
    </row>
    <row r="104" spans="4:27" s="86" customFormat="1" x14ac:dyDescent="0.25">
      <c r="D104" s="66"/>
      <c r="E104" s="67"/>
      <c r="F104" s="67"/>
      <c r="G104" s="67"/>
      <c r="H104" s="67"/>
      <c r="I104" s="67"/>
      <c r="J104" s="67"/>
      <c r="K104" s="67"/>
      <c r="L104" s="67"/>
      <c r="M104" s="126"/>
      <c r="N104" s="67"/>
      <c r="O104" s="67"/>
      <c r="P104" s="67"/>
      <c r="Q104" s="67"/>
      <c r="R104" s="126"/>
      <c r="S104" s="67"/>
      <c r="T104" s="67"/>
      <c r="U104" s="67"/>
      <c r="V104" s="67"/>
      <c r="W104" s="157"/>
      <c r="X104" s="157"/>
      <c r="Y104" s="157"/>
      <c r="Z104" s="157"/>
      <c r="AA104" s="156"/>
    </row>
    <row r="105" spans="4:27" s="86" customFormat="1" x14ac:dyDescent="0.25">
      <c r="D105" s="66"/>
      <c r="E105" s="67"/>
      <c r="F105" s="67"/>
      <c r="G105" s="67"/>
      <c r="H105" s="67"/>
      <c r="I105" s="67"/>
      <c r="J105" s="67"/>
      <c r="K105" s="67"/>
      <c r="L105" s="67"/>
      <c r="M105" s="126"/>
      <c r="N105" s="67"/>
      <c r="O105" s="67"/>
      <c r="P105" s="67"/>
      <c r="Q105" s="67"/>
      <c r="R105" s="126"/>
      <c r="S105" s="67"/>
      <c r="T105" s="67"/>
      <c r="U105" s="67"/>
      <c r="V105" s="67"/>
      <c r="W105" s="157"/>
      <c r="X105" s="157"/>
      <c r="Y105" s="157"/>
      <c r="Z105" s="157"/>
      <c r="AA105" s="156"/>
    </row>
    <row r="106" spans="4:27" s="86" customFormat="1" x14ac:dyDescent="0.25">
      <c r="D106" s="66"/>
      <c r="E106" s="67"/>
      <c r="F106" s="67"/>
      <c r="G106" s="67"/>
      <c r="H106" s="67"/>
      <c r="I106" s="67"/>
      <c r="J106" s="67"/>
      <c r="K106" s="67"/>
      <c r="L106" s="67"/>
      <c r="M106" s="126"/>
      <c r="N106" s="67"/>
      <c r="O106" s="67"/>
      <c r="P106" s="67"/>
      <c r="Q106" s="67"/>
      <c r="R106" s="126"/>
      <c r="S106" s="67"/>
      <c r="T106" s="67"/>
      <c r="U106" s="67"/>
      <c r="V106" s="67"/>
      <c r="W106" s="157"/>
      <c r="X106" s="157"/>
      <c r="Y106" s="157"/>
      <c r="Z106" s="157"/>
      <c r="AA106" s="156"/>
    </row>
    <row r="107" spans="4:27" s="86" customFormat="1" x14ac:dyDescent="0.25">
      <c r="D107" s="66"/>
      <c r="E107" s="67"/>
      <c r="F107" s="67"/>
      <c r="G107" s="67"/>
      <c r="H107" s="67"/>
      <c r="I107" s="67"/>
      <c r="J107" s="67"/>
      <c r="K107" s="67"/>
      <c r="L107" s="67"/>
      <c r="M107" s="126"/>
      <c r="N107" s="67"/>
      <c r="O107" s="67"/>
      <c r="P107" s="67"/>
      <c r="Q107" s="67"/>
      <c r="R107" s="126"/>
      <c r="S107" s="67"/>
      <c r="T107" s="67"/>
      <c r="U107" s="67"/>
      <c r="V107" s="67"/>
      <c r="W107" s="157"/>
      <c r="X107" s="157"/>
      <c r="Y107" s="157"/>
      <c r="Z107" s="157"/>
      <c r="AA107" s="156"/>
    </row>
    <row r="108" spans="4:27" s="86" customFormat="1" x14ac:dyDescent="0.25">
      <c r="D108" s="66"/>
      <c r="E108" s="67"/>
      <c r="F108" s="67"/>
      <c r="G108" s="67"/>
      <c r="H108" s="67"/>
      <c r="I108" s="67"/>
      <c r="J108" s="67"/>
      <c r="K108" s="67"/>
      <c r="L108" s="67"/>
      <c r="M108" s="126"/>
      <c r="N108" s="67"/>
      <c r="O108" s="67"/>
      <c r="P108" s="67"/>
      <c r="Q108" s="67"/>
      <c r="R108" s="126"/>
      <c r="S108" s="67"/>
      <c r="T108" s="67"/>
      <c r="U108" s="67"/>
      <c r="V108" s="67"/>
      <c r="W108" s="157"/>
      <c r="X108" s="157"/>
      <c r="Y108" s="157"/>
      <c r="Z108" s="157"/>
      <c r="AA108" s="156"/>
    </row>
    <row r="109" spans="4:27" s="86" customFormat="1" x14ac:dyDescent="0.25">
      <c r="D109" s="66"/>
      <c r="E109" s="67"/>
      <c r="F109" s="67"/>
      <c r="G109" s="67"/>
      <c r="H109" s="67"/>
      <c r="I109" s="67"/>
      <c r="J109" s="67"/>
      <c r="K109" s="67"/>
      <c r="L109" s="67"/>
      <c r="M109" s="126"/>
      <c r="N109" s="67"/>
      <c r="O109" s="67"/>
      <c r="P109" s="67"/>
      <c r="Q109" s="67"/>
      <c r="R109" s="126"/>
      <c r="S109" s="67"/>
      <c r="T109" s="67"/>
      <c r="U109" s="67"/>
      <c r="V109" s="67"/>
      <c r="W109" s="157"/>
      <c r="X109" s="157"/>
      <c r="Y109" s="157"/>
      <c r="Z109" s="157"/>
      <c r="AA109" s="156"/>
    </row>
    <row r="110" spans="4:27" s="86" customFormat="1" x14ac:dyDescent="0.25">
      <c r="D110" s="66"/>
      <c r="E110" s="67"/>
      <c r="F110" s="67"/>
      <c r="G110" s="67"/>
      <c r="H110" s="67"/>
      <c r="I110" s="67"/>
      <c r="J110" s="67"/>
      <c r="K110" s="67"/>
      <c r="L110" s="67"/>
      <c r="M110" s="126"/>
      <c r="N110" s="67"/>
      <c r="O110" s="67"/>
      <c r="P110" s="67"/>
      <c r="Q110" s="67"/>
      <c r="R110" s="126"/>
      <c r="S110" s="67"/>
      <c r="T110" s="67"/>
      <c r="U110" s="67"/>
      <c r="V110" s="67"/>
      <c r="W110" s="157"/>
      <c r="X110" s="157"/>
      <c r="Y110" s="157"/>
      <c r="Z110" s="157"/>
      <c r="AA110" s="156"/>
    </row>
    <row r="111" spans="4:27" s="86" customFormat="1" x14ac:dyDescent="0.25">
      <c r="D111" s="66"/>
      <c r="E111" s="67"/>
      <c r="F111" s="67"/>
      <c r="G111" s="67"/>
      <c r="H111" s="67"/>
      <c r="I111" s="67"/>
      <c r="J111" s="67"/>
      <c r="K111" s="67"/>
      <c r="L111" s="67"/>
      <c r="M111" s="126"/>
      <c r="N111" s="67"/>
      <c r="O111" s="67"/>
      <c r="P111" s="67"/>
      <c r="Q111" s="67"/>
      <c r="R111" s="126"/>
      <c r="S111" s="67"/>
      <c r="T111" s="67"/>
      <c r="U111" s="67"/>
      <c r="V111" s="67"/>
      <c r="W111" s="157"/>
      <c r="X111" s="157"/>
      <c r="Y111" s="157"/>
      <c r="Z111" s="157"/>
      <c r="AA111" s="156"/>
    </row>
    <row r="112" spans="4:27" s="86" customFormat="1" x14ac:dyDescent="0.25">
      <c r="D112" s="66"/>
      <c r="E112" s="67"/>
      <c r="F112" s="67"/>
      <c r="G112" s="67"/>
      <c r="H112" s="67"/>
      <c r="I112" s="67"/>
      <c r="J112" s="67"/>
      <c r="K112" s="67"/>
      <c r="L112" s="67"/>
      <c r="M112" s="126"/>
      <c r="N112" s="67"/>
      <c r="O112" s="67"/>
      <c r="P112" s="67"/>
      <c r="Q112" s="67"/>
      <c r="R112" s="126"/>
      <c r="S112" s="67"/>
      <c r="T112" s="67"/>
      <c r="U112" s="67"/>
      <c r="V112" s="67"/>
      <c r="W112" s="157"/>
      <c r="X112" s="157"/>
      <c r="Y112" s="157"/>
      <c r="Z112" s="157"/>
      <c r="AA112" s="156"/>
    </row>
    <row r="113" spans="4:27" s="86" customFormat="1" x14ac:dyDescent="0.25">
      <c r="D113" s="66"/>
      <c r="E113" s="67"/>
      <c r="F113" s="67"/>
      <c r="G113" s="67"/>
      <c r="H113" s="67"/>
      <c r="I113" s="67"/>
      <c r="J113" s="67"/>
      <c r="K113" s="67"/>
      <c r="L113" s="67"/>
      <c r="M113" s="126"/>
      <c r="N113" s="67"/>
      <c r="O113" s="67"/>
      <c r="P113" s="67"/>
      <c r="Q113" s="67"/>
      <c r="R113" s="126"/>
      <c r="S113" s="67"/>
      <c r="T113" s="67"/>
      <c r="U113" s="67"/>
      <c r="V113" s="67"/>
      <c r="W113" s="157"/>
      <c r="X113" s="157"/>
      <c r="Y113" s="157"/>
      <c r="Z113" s="157"/>
      <c r="AA113" s="156"/>
    </row>
    <row r="114" spans="4:27" s="86" customFormat="1" x14ac:dyDescent="0.25">
      <c r="D114" s="66"/>
      <c r="E114" s="67"/>
      <c r="F114" s="67"/>
      <c r="G114" s="67"/>
      <c r="H114" s="67"/>
      <c r="I114" s="67"/>
      <c r="J114" s="67"/>
      <c r="K114" s="67"/>
      <c r="L114" s="67"/>
      <c r="M114" s="126"/>
      <c r="N114" s="67"/>
      <c r="O114" s="67"/>
      <c r="P114" s="67"/>
      <c r="Q114" s="67"/>
      <c r="R114" s="126"/>
      <c r="S114" s="67"/>
      <c r="T114" s="67"/>
      <c r="U114" s="67"/>
      <c r="V114" s="67"/>
      <c r="W114" s="157"/>
      <c r="X114" s="157"/>
      <c r="Y114" s="157"/>
      <c r="Z114" s="157"/>
      <c r="AA114" s="156"/>
    </row>
    <row r="115" spans="4:27" s="86" customFormat="1" x14ac:dyDescent="0.25">
      <c r="D115" s="66"/>
      <c r="E115" s="67"/>
      <c r="F115" s="67"/>
      <c r="G115" s="67"/>
      <c r="H115" s="67"/>
      <c r="I115" s="67"/>
      <c r="J115" s="67"/>
      <c r="K115" s="67"/>
      <c r="L115" s="67"/>
      <c r="M115" s="126"/>
      <c r="N115" s="67"/>
      <c r="O115" s="67"/>
      <c r="P115" s="67"/>
      <c r="Q115" s="67"/>
      <c r="R115" s="126"/>
      <c r="S115" s="67"/>
      <c r="T115" s="67"/>
      <c r="U115" s="67"/>
      <c r="V115" s="67"/>
      <c r="W115" s="157"/>
      <c r="X115" s="157"/>
      <c r="Y115" s="157"/>
      <c r="Z115" s="157"/>
      <c r="AA115" s="156"/>
    </row>
    <row r="116" spans="4:27" s="86" customFormat="1" x14ac:dyDescent="0.25">
      <c r="D116" s="66"/>
      <c r="E116" s="67"/>
      <c r="F116" s="67"/>
      <c r="G116" s="67"/>
      <c r="H116" s="67"/>
      <c r="I116" s="67"/>
      <c r="J116" s="67"/>
      <c r="K116" s="67"/>
      <c r="L116" s="67"/>
      <c r="M116" s="126"/>
      <c r="N116" s="67"/>
      <c r="O116" s="67"/>
      <c r="P116" s="67"/>
      <c r="Q116" s="67"/>
      <c r="R116" s="126"/>
      <c r="S116" s="67"/>
      <c r="T116" s="67"/>
      <c r="U116" s="67"/>
      <c r="V116" s="67"/>
      <c r="W116" s="157"/>
      <c r="X116" s="157"/>
      <c r="Y116" s="157"/>
      <c r="Z116" s="157"/>
      <c r="AA116" s="156"/>
    </row>
    <row r="117" spans="4:27" s="86" customFormat="1" x14ac:dyDescent="0.25">
      <c r="D117" s="66"/>
      <c r="E117" s="67"/>
      <c r="F117" s="67"/>
      <c r="G117" s="67"/>
      <c r="H117" s="67"/>
      <c r="I117" s="67"/>
      <c r="J117" s="67"/>
      <c r="K117" s="67"/>
      <c r="L117" s="67"/>
      <c r="M117" s="126"/>
      <c r="N117" s="67"/>
      <c r="O117" s="67"/>
      <c r="P117" s="67"/>
      <c r="Q117" s="67"/>
      <c r="R117" s="126"/>
      <c r="S117" s="67"/>
      <c r="T117" s="67"/>
      <c r="U117" s="67"/>
      <c r="V117" s="67"/>
      <c r="W117" s="157"/>
      <c r="X117" s="157"/>
      <c r="Y117" s="157"/>
      <c r="Z117" s="157"/>
      <c r="AA117" s="156"/>
    </row>
    <row r="118" spans="4:27" s="86" customFormat="1" x14ac:dyDescent="0.25">
      <c r="D118" s="66"/>
      <c r="E118" s="67"/>
      <c r="F118" s="67"/>
      <c r="G118" s="67"/>
      <c r="H118" s="67"/>
      <c r="I118" s="67"/>
      <c r="J118" s="67"/>
      <c r="K118" s="67"/>
      <c r="L118" s="67"/>
      <c r="M118" s="126"/>
      <c r="N118" s="67"/>
      <c r="O118" s="67"/>
      <c r="P118" s="67"/>
      <c r="Q118" s="67"/>
      <c r="R118" s="126"/>
      <c r="S118" s="67"/>
      <c r="T118" s="67"/>
      <c r="U118" s="67"/>
      <c r="V118" s="67"/>
      <c r="W118" s="157"/>
      <c r="X118" s="157"/>
      <c r="Y118" s="157"/>
      <c r="Z118" s="157"/>
      <c r="AA118" s="156"/>
    </row>
    <row r="119" spans="4:27" s="86" customFormat="1" x14ac:dyDescent="0.25">
      <c r="D119" s="66"/>
      <c r="E119" s="67"/>
      <c r="F119" s="67"/>
      <c r="G119" s="67"/>
      <c r="H119" s="67"/>
      <c r="I119" s="67"/>
      <c r="J119" s="67"/>
      <c r="K119" s="67"/>
      <c r="L119" s="67"/>
      <c r="M119" s="126"/>
      <c r="N119" s="67"/>
      <c r="O119" s="67"/>
      <c r="P119" s="67"/>
      <c r="Q119" s="67"/>
      <c r="R119" s="126"/>
      <c r="S119" s="67"/>
      <c r="T119" s="67"/>
      <c r="U119" s="67"/>
      <c r="V119" s="67"/>
      <c r="W119" s="157"/>
      <c r="X119" s="157"/>
      <c r="Y119" s="157"/>
      <c r="Z119" s="157"/>
      <c r="AA119" s="156"/>
    </row>
    <row r="120" spans="4:27" s="86" customFormat="1" x14ac:dyDescent="0.25">
      <c r="D120" s="66"/>
      <c r="E120" s="67"/>
      <c r="F120" s="67"/>
      <c r="G120" s="67"/>
      <c r="H120" s="67"/>
      <c r="I120" s="67"/>
      <c r="J120" s="67"/>
      <c r="K120" s="67"/>
      <c r="L120" s="67"/>
      <c r="M120" s="126"/>
      <c r="N120" s="67"/>
      <c r="O120" s="67"/>
      <c r="P120" s="67"/>
      <c r="Q120" s="67"/>
      <c r="R120" s="126"/>
      <c r="S120" s="67"/>
      <c r="T120" s="67"/>
      <c r="U120" s="67"/>
      <c r="V120" s="67"/>
      <c r="W120" s="157"/>
      <c r="X120" s="157"/>
      <c r="Y120" s="157"/>
      <c r="Z120" s="157"/>
      <c r="AA120" s="156"/>
    </row>
    <row r="121" spans="4:27" s="86" customFormat="1" x14ac:dyDescent="0.25">
      <c r="D121" s="66"/>
      <c r="E121" s="67"/>
      <c r="F121" s="67"/>
      <c r="G121" s="67"/>
      <c r="H121" s="67"/>
      <c r="I121" s="67"/>
      <c r="J121" s="67"/>
      <c r="K121" s="67"/>
      <c r="L121" s="67"/>
      <c r="M121" s="126"/>
      <c r="N121" s="67"/>
      <c r="O121" s="67"/>
      <c r="P121" s="67"/>
      <c r="Q121" s="67"/>
      <c r="R121" s="126"/>
      <c r="S121" s="67"/>
      <c r="T121" s="67"/>
      <c r="U121" s="67"/>
      <c r="V121" s="67"/>
      <c r="W121" s="157"/>
      <c r="X121" s="157"/>
      <c r="Y121" s="157"/>
      <c r="Z121" s="157"/>
      <c r="AA121" s="156"/>
    </row>
    <row r="122" spans="4:27" s="86" customFormat="1" x14ac:dyDescent="0.25">
      <c r="D122" s="66"/>
      <c r="E122" s="67"/>
      <c r="F122" s="67"/>
      <c r="G122" s="67"/>
      <c r="H122" s="67"/>
      <c r="I122" s="67"/>
      <c r="J122" s="67"/>
      <c r="K122" s="67"/>
      <c r="L122" s="67"/>
      <c r="M122" s="126"/>
      <c r="N122" s="67"/>
      <c r="O122" s="67"/>
      <c r="P122" s="67"/>
      <c r="Q122" s="67"/>
      <c r="R122" s="126"/>
      <c r="S122" s="67"/>
      <c r="T122" s="67"/>
      <c r="U122" s="67"/>
      <c r="V122" s="67"/>
      <c r="W122" s="157"/>
      <c r="X122" s="157"/>
      <c r="Y122" s="157"/>
      <c r="Z122" s="157"/>
      <c r="AA122" s="156"/>
    </row>
    <row r="123" spans="4:27" s="86" customFormat="1" x14ac:dyDescent="0.25">
      <c r="D123" s="66"/>
      <c r="E123" s="67"/>
      <c r="F123" s="67"/>
      <c r="G123" s="67"/>
      <c r="H123" s="67"/>
      <c r="I123" s="67"/>
      <c r="J123" s="67"/>
      <c r="K123" s="67"/>
      <c r="L123" s="67"/>
      <c r="M123" s="126"/>
      <c r="N123" s="67"/>
      <c r="O123" s="67"/>
      <c r="P123" s="67"/>
      <c r="Q123" s="67"/>
      <c r="R123" s="126"/>
      <c r="S123" s="67"/>
      <c r="T123" s="67"/>
      <c r="U123" s="67"/>
      <c r="V123" s="67"/>
      <c r="W123" s="157"/>
      <c r="X123" s="157"/>
      <c r="Y123" s="157"/>
      <c r="Z123" s="157"/>
      <c r="AA123" s="156"/>
    </row>
    <row r="124" spans="4:27" s="86" customFormat="1" x14ac:dyDescent="0.25">
      <c r="D124" s="66"/>
      <c r="E124" s="67"/>
      <c r="F124" s="67"/>
      <c r="G124" s="67"/>
      <c r="H124" s="67"/>
      <c r="I124" s="67"/>
      <c r="J124" s="67"/>
      <c r="K124" s="67"/>
      <c r="L124" s="67"/>
      <c r="M124" s="126"/>
      <c r="N124" s="67"/>
      <c r="O124" s="67"/>
      <c r="P124" s="67"/>
      <c r="Q124" s="67"/>
      <c r="R124" s="126"/>
      <c r="S124" s="67"/>
      <c r="T124" s="67"/>
      <c r="U124" s="67"/>
      <c r="V124" s="67"/>
      <c r="W124" s="157"/>
      <c r="X124" s="157"/>
      <c r="Y124" s="157"/>
      <c r="Z124" s="157"/>
      <c r="AA124" s="156"/>
    </row>
    <row r="125" spans="4:27" s="86" customFormat="1" x14ac:dyDescent="0.25">
      <c r="D125" s="66"/>
      <c r="E125" s="67"/>
      <c r="F125" s="67"/>
      <c r="G125" s="67"/>
      <c r="H125" s="67"/>
      <c r="I125" s="67"/>
      <c r="J125" s="67"/>
      <c r="K125" s="67"/>
      <c r="L125" s="67"/>
      <c r="M125" s="126"/>
      <c r="N125" s="67"/>
      <c r="O125" s="67"/>
      <c r="P125" s="67"/>
      <c r="Q125" s="67"/>
      <c r="R125" s="126"/>
      <c r="S125" s="67"/>
      <c r="T125" s="67"/>
      <c r="U125" s="67"/>
      <c r="V125" s="67"/>
      <c r="W125" s="157"/>
      <c r="X125" s="157"/>
      <c r="Y125" s="157"/>
      <c r="Z125" s="157"/>
      <c r="AA125" s="156"/>
    </row>
    <row r="126" spans="4:27" s="86" customFormat="1" x14ac:dyDescent="0.25">
      <c r="D126" s="66"/>
      <c r="E126" s="67"/>
      <c r="F126" s="67"/>
      <c r="G126" s="67"/>
      <c r="H126" s="67"/>
      <c r="I126" s="67"/>
      <c r="J126" s="67"/>
      <c r="K126" s="67"/>
      <c r="L126" s="67"/>
      <c r="M126" s="126"/>
      <c r="N126" s="67"/>
      <c r="O126" s="67"/>
      <c r="P126" s="67"/>
      <c r="Q126" s="67"/>
      <c r="R126" s="126"/>
      <c r="S126" s="67"/>
      <c r="T126" s="67"/>
      <c r="U126" s="67"/>
      <c r="V126" s="67"/>
      <c r="W126" s="157"/>
      <c r="X126" s="157"/>
      <c r="Y126" s="157"/>
      <c r="Z126" s="157"/>
      <c r="AA126" s="156"/>
    </row>
    <row r="127" spans="4:27" s="86" customFormat="1" x14ac:dyDescent="0.25">
      <c r="D127" s="66"/>
      <c r="E127" s="67"/>
      <c r="F127" s="67"/>
      <c r="G127" s="67"/>
      <c r="H127" s="67"/>
      <c r="I127" s="67"/>
      <c r="J127" s="67"/>
      <c r="K127" s="67"/>
      <c r="L127" s="67"/>
      <c r="M127" s="126"/>
      <c r="N127" s="67"/>
      <c r="O127" s="67"/>
      <c r="P127" s="67"/>
      <c r="Q127" s="67"/>
      <c r="R127" s="126"/>
      <c r="S127" s="67"/>
      <c r="T127" s="67"/>
      <c r="U127" s="67"/>
      <c r="V127" s="67"/>
      <c r="W127" s="157"/>
      <c r="X127" s="157"/>
      <c r="Y127" s="157"/>
      <c r="Z127" s="157"/>
      <c r="AA127" s="156"/>
    </row>
    <row r="128" spans="4:27" s="86" customFormat="1" x14ac:dyDescent="0.25">
      <c r="D128" s="66"/>
      <c r="E128" s="67"/>
      <c r="F128" s="67"/>
      <c r="G128" s="67"/>
      <c r="H128" s="67"/>
      <c r="I128" s="67"/>
      <c r="J128" s="67"/>
      <c r="K128" s="67"/>
      <c r="L128" s="67"/>
      <c r="M128" s="126"/>
      <c r="N128" s="67"/>
      <c r="O128" s="67"/>
      <c r="P128" s="67"/>
      <c r="Q128" s="67"/>
      <c r="R128" s="126"/>
      <c r="S128" s="67"/>
      <c r="T128" s="67"/>
      <c r="U128" s="67"/>
      <c r="V128" s="67"/>
      <c r="W128" s="157"/>
      <c r="X128" s="157"/>
      <c r="Y128" s="157"/>
      <c r="Z128" s="157"/>
      <c r="AA128" s="156"/>
    </row>
    <row r="129" spans="4:27" s="86" customFormat="1" x14ac:dyDescent="0.25">
      <c r="D129" s="66"/>
      <c r="E129" s="67"/>
      <c r="F129" s="67"/>
      <c r="G129" s="67"/>
      <c r="H129" s="67"/>
      <c r="I129" s="67"/>
      <c r="J129" s="67"/>
      <c r="K129" s="67"/>
      <c r="L129" s="67"/>
      <c r="M129" s="126"/>
      <c r="N129" s="67"/>
      <c r="O129" s="67"/>
      <c r="P129" s="67"/>
      <c r="Q129" s="67"/>
      <c r="R129" s="126"/>
      <c r="S129" s="67"/>
      <c r="T129" s="67"/>
      <c r="U129" s="67"/>
      <c r="V129" s="67"/>
      <c r="W129" s="157"/>
      <c r="X129" s="157"/>
      <c r="Y129" s="157"/>
      <c r="Z129" s="157"/>
      <c r="AA129" s="156"/>
    </row>
    <row r="130" spans="4:27" s="86" customFormat="1" x14ac:dyDescent="0.25">
      <c r="D130" s="66"/>
      <c r="E130" s="67"/>
      <c r="F130" s="67"/>
      <c r="G130" s="67"/>
      <c r="H130" s="67"/>
      <c r="I130" s="67"/>
      <c r="J130" s="67"/>
      <c r="K130" s="67"/>
      <c r="L130" s="67"/>
      <c r="M130" s="126"/>
      <c r="N130" s="67"/>
      <c r="O130" s="67"/>
      <c r="P130" s="67"/>
      <c r="Q130" s="67"/>
      <c r="R130" s="126"/>
      <c r="S130" s="67"/>
      <c r="T130" s="67"/>
      <c r="U130" s="67"/>
      <c r="V130" s="67"/>
      <c r="W130" s="157"/>
      <c r="X130" s="157"/>
      <c r="Y130" s="157"/>
      <c r="Z130" s="157"/>
      <c r="AA130" s="156"/>
    </row>
    <row r="131" spans="4:27" s="86" customFormat="1" x14ac:dyDescent="0.25">
      <c r="D131" s="66"/>
      <c r="E131" s="67"/>
      <c r="F131" s="67"/>
      <c r="G131" s="67"/>
      <c r="H131" s="67"/>
      <c r="I131" s="67"/>
      <c r="J131" s="67"/>
      <c r="K131" s="67"/>
      <c r="L131" s="67"/>
      <c r="M131" s="126"/>
      <c r="N131" s="67"/>
      <c r="O131" s="67"/>
      <c r="P131" s="67"/>
      <c r="Q131" s="67"/>
      <c r="R131" s="126"/>
      <c r="S131" s="67"/>
      <c r="T131" s="67"/>
      <c r="U131" s="67"/>
      <c r="V131" s="67"/>
      <c r="W131" s="157"/>
      <c r="X131" s="157"/>
      <c r="Y131" s="157"/>
      <c r="Z131" s="157"/>
      <c r="AA131" s="156"/>
    </row>
    <row r="132" spans="4:27" s="86" customFormat="1" x14ac:dyDescent="0.25">
      <c r="D132" s="66"/>
      <c r="E132" s="67"/>
      <c r="F132" s="67"/>
      <c r="G132" s="67"/>
      <c r="H132" s="67"/>
      <c r="I132" s="67"/>
      <c r="J132" s="67"/>
      <c r="K132" s="67"/>
      <c r="L132" s="67"/>
      <c r="M132" s="126"/>
      <c r="N132" s="67"/>
      <c r="O132" s="67"/>
      <c r="P132" s="67"/>
      <c r="Q132" s="67"/>
      <c r="R132" s="126"/>
      <c r="S132" s="67"/>
      <c r="T132" s="67"/>
      <c r="U132" s="67"/>
      <c r="V132" s="67"/>
      <c r="W132" s="157"/>
      <c r="X132" s="157"/>
      <c r="Y132" s="157"/>
      <c r="Z132" s="157"/>
      <c r="AA132" s="156"/>
    </row>
    <row r="133" spans="4:27" s="86" customFormat="1" x14ac:dyDescent="0.25">
      <c r="D133" s="66"/>
      <c r="E133" s="67"/>
      <c r="F133" s="67"/>
      <c r="G133" s="67"/>
      <c r="H133" s="67"/>
      <c r="I133" s="67"/>
      <c r="J133" s="67"/>
      <c r="K133" s="67"/>
      <c r="L133" s="67"/>
      <c r="M133" s="126"/>
      <c r="N133" s="67"/>
      <c r="O133" s="67"/>
      <c r="P133" s="67"/>
      <c r="Q133" s="67"/>
      <c r="R133" s="126"/>
      <c r="S133" s="67"/>
      <c r="T133" s="67"/>
      <c r="U133" s="67"/>
      <c r="V133" s="67"/>
      <c r="W133" s="157"/>
      <c r="X133" s="157"/>
      <c r="Y133" s="157"/>
      <c r="Z133" s="157"/>
      <c r="AA133" s="156"/>
    </row>
    <row r="134" spans="4:27" s="86" customFormat="1" x14ac:dyDescent="0.25">
      <c r="D134" s="66"/>
      <c r="E134" s="67"/>
      <c r="F134" s="67"/>
      <c r="G134" s="67"/>
      <c r="H134" s="67"/>
      <c r="I134" s="67"/>
      <c r="J134" s="67"/>
      <c r="K134" s="67"/>
      <c r="L134" s="67"/>
      <c r="M134" s="126"/>
      <c r="N134" s="67"/>
      <c r="O134" s="67"/>
      <c r="P134" s="67"/>
      <c r="Q134" s="67"/>
      <c r="R134" s="126"/>
      <c r="S134" s="67"/>
      <c r="T134" s="67"/>
      <c r="U134" s="67"/>
      <c r="V134" s="67"/>
      <c r="W134" s="157"/>
      <c r="X134" s="157"/>
      <c r="Y134" s="157"/>
      <c r="Z134" s="157"/>
      <c r="AA134" s="156"/>
    </row>
    <row r="135" spans="4:27" s="86" customFormat="1" x14ac:dyDescent="0.25">
      <c r="D135" s="66"/>
      <c r="E135" s="67"/>
      <c r="F135" s="67"/>
      <c r="G135" s="67"/>
      <c r="H135" s="67"/>
      <c r="I135" s="67"/>
      <c r="J135" s="67"/>
      <c r="K135" s="67"/>
      <c r="L135" s="67"/>
      <c r="M135" s="126"/>
      <c r="N135" s="67"/>
      <c r="O135" s="67"/>
      <c r="P135" s="67"/>
      <c r="Q135" s="67"/>
      <c r="R135" s="126"/>
      <c r="S135" s="67"/>
      <c r="T135" s="67"/>
      <c r="U135" s="67"/>
      <c r="V135" s="67"/>
      <c r="W135" s="157"/>
      <c r="X135" s="157"/>
      <c r="Y135" s="157"/>
      <c r="Z135" s="157"/>
      <c r="AA135" s="156"/>
    </row>
    <row r="136" spans="4:27" s="86" customFormat="1" x14ac:dyDescent="0.25">
      <c r="D136" s="66"/>
      <c r="E136" s="67"/>
      <c r="F136" s="67"/>
      <c r="G136" s="67"/>
      <c r="H136" s="67"/>
      <c r="I136" s="67"/>
      <c r="J136" s="67"/>
      <c r="K136" s="67"/>
      <c r="L136" s="67"/>
      <c r="M136" s="126"/>
      <c r="N136" s="67"/>
      <c r="O136" s="67"/>
      <c r="P136" s="67"/>
      <c r="Q136" s="67"/>
      <c r="R136" s="126"/>
      <c r="S136" s="67"/>
      <c r="T136" s="67"/>
      <c r="U136" s="67"/>
      <c r="V136" s="67"/>
      <c r="W136" s="157"/>
      <c r="X136" s="157"/>
      <c r="Y136" s="157"/>
      <c r="Z136" s="157"/>
      <c r="AA136" s="156"/>
    </row>
    <row r="137" spans="4:27" s="86" customFormat="1" x14ac:dyDescent="0.25">
      <c r="D137" s="66"/>
      <c r="E137" s="67"/>
      <c r="F137" s="67"/>
      <c r="G137" s="67"/>
      <c r="H137" s="67"/>
      <c r="I137" s="67"/>
      <c r="J137" s="67"/>
      <c r="K137" s="67"/>
      <c r="L137" s="67"/>
      <c r="M137" s="126"/>
      <c r="N137" s="67"/>
      <c r="O137" s="67"/>
      <c r="P137" s="67"/>
      <c r="Q137" s="67"/>
      <c r="R137" s="126"/>
      <c r="S137" s="67"/>
      <c r="T137" s="67"/>
      <c r="U137" s="67"/>
      <c r="V137" s="67"/>
      <c r="W137" s="157"/>
      <c r="X137" s="157"/>
      <c r="Y137" s="157"/>
      <c r="Z137" s="157"/>
      <c r="AA137" s="156"/>
    </row>
    <row r="138" spans="4:27" s="86" customFormat="1" x14ac:dyDescent="0.25">
      <c r="D138" s="66"/>
      <c r="E138" s="67"/>
      <c r="F138" s="67"/>
      <c r="G138" s="67"/>
      <c r="H138" s="67"/>
      <c r="I138" s="67"/>
      <c r="J138" s="67"/>
      <c r="K138" s="67"/>
      <c r="L138" s="67"/>
      <c r="M138" s="126"/>
      <c r="N138" s="67"/>
      <c r="O138" s="67"/>
      <c r="P138" s="67"/>
      <c r="Q138" s="67"/>
      <c r="R138" s="126"/>
      <c r="S138" s="67"/>
      <c r="T138" s="67"/>
      <c r="U138" s="67"/>
      <c r="V138" s="67"/>
      <c r="W138" s="157"/>
      <c r="X138" s="157"/>
      <c r="Y138" s="157"/>
      <c r="Z138" s="157"/>
      <c r="AA138" s="156"/>
    </row>
    <row r="139" spans="4:27" s="86" customFormat="1" x14ac:dyDescent="0.25">
      <c r="D139" s="66"/>
      <c r="E139" s="67"/>
      <c r="F139" s="67"/>
      <c r="G139" s="67"/>
      <c r="H139" s="67"/>
      <c r="I139" s="67"/>
      <c r="J139" s="67"/>
      <c r="K139" s="67"/>
      <c r="L139" s="67"/>
      <c r="M139" s="126"/>
      <c r="N139" s="67"/>
      <c r="O139" s="67"/>
      <c r="P139" s="67"/>
      <c r="Q139" s="67"/>
      <c r="R139" s="126"/>
      <c r="S139" s="67"/>
      <c r="T139" s="67"/>
      <c r="U139" s="67"/>
      <c r="V139" s="67"/>
      <c r="W139" s="157"/>
      <c r="X139" s="157"/>
      <c r="Y139" s="157"/>
      <c r="Z139" s="157"/>
      <c r="AA139" s="156"/>
    </row>
    <row r="140" spans="4:27" s="86" customFormat="1" x14ac:dyDescent="0.25">
      <c r="D140" s="66"/>
      <c r="E140" s="67"/>
      <c r="F140" s="67"/>
      <c r="G140" s="67"/>
      <c r="H140" s="67"/>
      <c r="I140" s="67"/>
      <c r="J140" s="67"/>
      <c r="K140" s="67"/>
      <c r="L140" s="67"/>
      <c r="M140" s="126"/>
      <c r="N140" s="67"/>
      <c r="O140" s="67"/>
      <c r="P140" s="67"/>
      <c r="Q140" s="67"/>
      <c r="R140" s="126"/>
      <c r="S140" s="67"/>
      <c r="T140" s="67"/>
      <c r="U140" s="67"/>
      <c r="V140" s="67"/>
      <c r="W140" s="157"/>
      <c r="X140" s="157"/>
      <c r="Y140" s="157"/>
      <c r="Z140" s="157"/>
      <c r="AA140" s="156"/>
    </row>
    <row r="141" spans="4:27" s="86" customFormat="1" x14ac:dyDescent="0.25">
      <c r="D141" s="66"/>
      <c r="E141" s="67"/>
      <c r="F141" s="67"/>
      <c r="G141" s="67"/>
      <c r="H141" s="67"/>
      <c r="I141" s="67"/>
      <c r="J141" s="67"/>
      <c r="K141" s="67"/>
      <c r="L141" s="67"/>
      <c r="M141" s="126"/>
      <c r="N141" s="67"/>
      <c r="O141" s="67"/>
      <c r="P141" s="67"/>
      <c r="Q141" s="67"/>
      <c r="R141" s="126"/>
      <c r="S141" s="67"/>
      <c r="T141" s="67"/>
      <c r="U141" s="67"/>
      <c r="V141" s="67"/>
      <c r="W141" s="157"/>
      <c r="X141" s="157"/>
      <c r="Y141" s="157"/>
      <c r="Z141" s="157"/>
      <c r="AA141" s="156"/>
    </row>
    <row r="142" spans="4:27" s="86" customFormat="1" x14ac:dyDescent="0.25">
      <c r="D142" s="66"/>
      <c r="E142" s="67"/>
      <c r="F142" s="67"/>
      <c r="G142" s="67"/>
      <c r="H142" s="67"/>
      <c r="I142" s="67"/>
      <c r="J142" s="67"/>
      <c r="K142" s="67"/>
      <c r="L142" s="67"/>
      <c r="M142" s="126"/>
      <c r="N142" s="67"/>
      <c r="O142" s="67"/>
      <c r="P142" s="67"/>
      <c r="Q142" s="67"/>
      <c r="R142" s="126"/>
      <c r="S142" s="67"/>
      <c r="T142" s="67"/>
      <c r="U142" s="67"/>
      <c r="V142" s="67"/>
      <c r="W142" s="157"/>
      <c r="X142" s="157"/>
      <c r="Y142" s="157"/>
      <c r="Z142" s="157"/>
      <c r="AA142" s="156"/>
    </row>
    <row r="143" spans="4:27" s="86" customFormat="1" x14ac:dyDescent="0.25">
      <c r="D143" s="66"/>
      <c r="E143" s="67"/>
      <c r="F143" s="67"/>
      <c r="G143" s="67"/>
      <c r="H143" s="67"/>
      <c r="I143" s="67"/>
      <c r="J143" s="67"/>
      <c r="K143" s="67"/>
      <c r="L143" s="67"/>
      <c r="M143" s="126"/>
      <c r="N143" s="67"/>
      <c r="O143" s="67"/>
      <c r="P143" s="67"/>
      <c r="Q143" s="67"/>
      <c r="R143" s="126"/>
      <c r="S143" s="67"/>
      <c r="T143" s="67"/>
      <c r="U143" s="67"/>
      <c r="V143" s="67"/>
      <c r="W143" s="157"/>
      <c r="X143" s="157"/>
      <c r="Y143" s="157"/>
      <c r="Z143" s="157"/>
      <c r="AA143" s="156"/>
    </row>
    <row r="144" spans="4:27" s="86" customFormat="1" x14ac:dyDescent="0.25">
      <c r="D144" s="66"/>
      <c r="E144" s="67"/>
      <c r="F144" s="67"/>
      <c r="G144" s="67"/>
      <c r="H144" s="67"/>
      <c r="I144" s="67"/>
      <c r="J144" s="67"/>
      <c r="K144" s="67"/>
      <c r="L144" s="67"/>
      <c r="M144" s="126"/>
      <c r="N144" s="67"/>
      <c r="O144" s="67"/>
      <c r="P144" s="67"/>
      <c r="Q144" s="67"/>
      <c r="R144" s="126"/>
      <c r="S144" s="67"/>
      <c r="T144" s="67"/>
      <c r="U144" s="67"/>
      <c r="V144" s="67"/>
      <c r="W144" s="157"/>
      <c r="X144" s="157"/>
      <c r="Y144" s="157"/>
      <c r="Z144" s="157"/>
      <c r="AA144" s="156"/>
    </row>
    <row r="145" spans="4:27" s="86" customFormat="1" x14ac:dyDescent="0.25">
      <c r="D145" s="66"/>
      <c r="E145" s="67"/>
      <c r="F145" s="67"/>
      <c r="G145" s="67"/>
      <c r="H145" s="67"/>
      <c r="I145" s="67"/>
      <c r="J145" s="67"/>
      <c r="K145" s="67"/>
      <c r="L145" s="67"/>
      <c r="M145" s="126"/>
      <c r="N145" s="67"/>
      <c r="O145" s="67"/>
      <c r="P145" s="67"/>
      <c r="Q145" s="67"/>
      <c r="R145" s="126"/>
      <c r="S145" s="67"/>
      <c r="T145" s="67"/>
      <c r="U145" s="67"/>
      <c r="V145" s="67"/>
      <c r="W145" s="157"/>
      <c r="X145" s="157"/>
      <c r="Y145" s="157"/>
      <c r="Z145" s="157"/>
      <c r="AA145" s="156"/>
    </row>
    <row r="146" spans="4:27" s="86" customFormat="1" x14ac:dyDescent="0.25">
      <c r="D146" s="66"/>
      <c r="E146" s="67"/>
      <c r="F146" s="67"/>
      <c r="G146" s="67"/>
      <c r="H146" s="67"/>
      <c r="I146" s="67"/>
      <c r="J146" s="67"/>
      <c r="K146" s="67"/>
      <c r="L146" s="67"/>
      <c r="M146" s="126"/>
      <c r="N146" s="67"/>
      <c r="O146" s="67"/>
      <c r="P146" s="67"/>
      <c r="Q146" s="67"/>
      <c r="R146" s="126"/>
      <c r="S146" s="67"/>
      <c r="T146" s="67"/>
      <c r="U146" s="67"/>
      <c r="V146" s="67"/>
      <c r="W146" s="157"/>
      <c r="X146" s="157"/>
      <c r="Y146" s="157"/>
      <c r="Z146" s="157"/>
      <c r="AA146" s="156"/>
    </row>
    <row r="147" spans="4:27" s="86" customFormat="1" x14ac:dyDescent="0.25">
      <c r="D147" s="66"/>
      <c r="E147" s="67"/>
      <c r="F147" s="67"/>
      <c r="G147" s="67"/>
      <c r="H147" s="67"/>
      <c r="I147" s="67"/>
      <c r="J147" s="67"/>
      <c r="K147" s="67"/>
      <c r="L147" s="67"/>
      <c r="M147" s="126"/>
      <c r="N147" s="67"/>
      <c r="O147" s="67"/>
      <c r="P147" s="67"/>
      <c r="Q147" s="67"/>
      <c r="R147" s="126"/>
      <c r="S147" s="67"/>
      <c r="T147" s="67"/>
      <c r="U147" s="67"/>
      <c r="V147" s="67"/>
      <c r="W147" s="157"/>
      <c r="X147" s="157"/>
      <c r="Y147" s="157"/>
      <c r="Z147" s="157"/>
      <c r="AA147" s="156"/>
    </row>
    <row r="148" spans="4:27" s="86" customFormat="1" x14ac:dyDescent="0.25">
      <c r="D148" s="66"/>
      <c r="E148" s="67"/>
      <c r="F148" s="67"/>
      <c r="G148" s="67"/>
      <c r="H148" s="67"/>
      <c r="I148" s="67"/>
      <c r="J148" s="67"/>
      <c r="K148" s="67"/>
      <c r="L148" s="67"/>
      <c r="M148" s="126"/>
      <c r="N148" s="67"/>
      <c r="O148" s="67"/>
      <c r="P148" s="67"/>
      <c r="Q148" s="67"/>
      <c r="R148" s="126"/>
      <c r="S148" s="67"/>
      <c r="T148" s="67"/>
      <c r="U148" s="67"/>
      <c r="V148" s="67"/>
      <c r="W148" s="157"/>
      <c r="X148" s="157"/>
      <c r="Y148" s="157"/>
      <c r="Z148" s="157"/>
      <c r="AA148" s="156"/>
    </row>
    <row r="149" spans="4:27" s="86" customFormat="1" x14ac:dyDescent="0.25">
      <c r="D149" s="66"/>
      <c r="E149" s="67"/>
      <c r="F149" s="67"/>
      <c r="G149" s="67"/>
      <c r="H149" s="67"/>
      <c r="I149" s="67"/>
      <c r="J149" s="67"/>
      <c r="K149" s="67"/>
      <c r="L149" s="67"/>
      <c r="M149" s="126"/>
      <c r="N149" s="67"/>
      <c r="O149" s="67"/>
      <c r="P149" s="67"/>
      <c r="Q149" s="67"/>
      <c r="R149" s="126"/>
      <c r="S149" s="67"/>
      <c r="T149" s="67"/>
      <c r="U149" s="67"/>
      <c r="V149" s="67"/>
      <c r="W149" s="157"/>
      <c r="X149" s="157"/>
      <c r="Y149" s="157"/>
      <c r="Z149" s="157"/>
      <c r="AA149" s="156"/>
    </row>
    <row r="150" spans="4:27" s="86" customFormat="1" x14ac:dyDescent="0.25">
      <c r="D150" s="66"/>
      <c r="E150" s="67"/>
      <c r="F150" s="67"/>
      <c r="G150" s="67"/>
      <c r="H150" s="67"/>
      <c r="I150" s="67"/>
      <c r="J150" s="67"/>
      <c r="K150" s="67"/>
      <c r="L150" s="67"/>
      <c r="M150" s="126"/>
      <c r="N150" s="67"/>
      <c r="O150" s="67"/>
      <c r="P150" s="67"/>
      <c r="Q150" s="67"/>
      <c r="R150" s="126"/>
      <c r="S150" s="67"/>
      <c r="T150" s="67"/>
      <c r="U150" s="67"/>
      <c r="V150" s="67"/>
      <c r="W150" s="157"/>
      <c r="X150" s="157"/>
      <c r="Y150" s="157"/>
      <c r="Z150" s="157"/>
      <c r="AA150" s="156"/>
    </row>
    <row r="151" spans="4:27" s="86" customFormat="1" x14ac:dyDescent="0.25">
      <c r="D151" s="66"/>
      <c r="E151" s="67"/>
      <c r="F151" s="67"/>
      <c r="G151" s="67"/>
      <c r="H151" s="67"/>
      <c r="I151" s="67"/>
      <c r="J151" s="67"/>
      <c r="K151" s="67"/>
      <c r="L151" s="67"/>
      <c r="M151" s="126"/>
      <c r="N151" s="67"/>
      <c r="O151" s="67"/>
      <c r="P151" s="67"/>
      <c r="Q151" s="67"/>
      <c r="R151" s="126"/>
      <c r="S151" s="67"/>
      <c r="T151" s="67"/>
      <c r="U151" s="67"/>
      <c r="V151" s="67"/>
      <c r="W151" s="157"/>
      <c r="X151" s="157"/>
      <c r="Y151" s="157"/>
      <c r="Z151" s="157"/>
      <c r="AA151" s="156"/>
    </row>
    <row r="152" spans="4:27" s="86" customFormat="1" x14ac:dyDescent="0.25">
      <c r="D152" s="66"/>
      <c r="E152" s="67"/>
      <c r="F152" s="67"/>
      <c r="G152" s="67"/>
      <c r="H152" s="67"/>
      <c r="I152" s="67"/>
      <c r="J152" s="67"/>
      <c r="K152" s="67"/>
      <c r="L152" s="67"/>
      <c r="M152" s="126"/>
      <c r="N152" s="67"/>
      <c r="O152" s="67"/>
      <c r="P152" s="67"/>
      <c r="Q152" s="67"/>
      <c r="R152" s="126"/>
      <c r="S152" s="67"/>
      <c r="T152" s="67"/>
      <c r="U152" s="67"/>
      <c r="V152" s="67"/>
      <c r="W152" s="157"/>
      <c r="X152" s="157"/>
      <c r="Y152" s="157"/>
      <c r="Z152" s="157"/>
      <c r="AA152" s="156"/>
    </row>
    <row r="153" spans="4:27" s="86" customFormat="1" x14ac:dyDescent="0.25">
      <c r="D153" s="66"/>
      <c r="E153" s="67"/>
      <c r="F153" s="67"/>
      <c r="G153" s="67"/>
      <c r="H153" s="67"/>
      <c r="I153" s="67"/>
      <c r="J153" s="67"/>
      <c r="K153" s="67"/>
      <c r="L153" s="67"/>
      <c r="M153" s="126"/>
      <c r="N153" s="67"/>
      <c r="O153" s="67"/>
      <c r="P153" s="67"/>
      <c r="Q153" s="67"/>
      <c r="R153" s="126"/>
      <c r="S153" s="67"/>
      <c r="T153" s="67"/>
      <c r="U153" s="67"/>
      <c r="V153" s="67"/>
      <c r="W153" s="157"/>
      <c r="X153" s="157"/>
      <c r="Y153" s="157"/>
      <c r="Z153" s="157"/>
      <c r="AA153" s="156"/>
    </row>
    <row r="154" spans="4:27" s="86" customFormat="1" x14ac:dyDescent="0.25">
      <c r="D154" s="66"/>
      <c r="E154" s="67"/>
      <c r="F154" s="67"/>
      <c r="G154" s="67"/>
      <c r="H154" s="67"/>
      <c r="I154" s="67"/>
      <c r="J154" s="67"/>
      <c r="K154" s="67"/>
      <c r="L154" s="67"/>
      <c r="M154" s="126"/>
      <c r="N154" s="67"/>
      <c r="O154" s="67"/>
      <c r="P154" s="67"/>
      <c r="Q154" s="67"/>
      <c r="R154" s="126"/>
      <c r="S154" s="67"/>
      <c r="T154" s="67"/>
      <c r="U154" s="67"/>
      <c r="V154" s="67"/>
      <c r="W154" s="157"/>
      <c r="X154" s="157"/>
      <c r="Y154" s="157"/>
      <c r="Z154" s="157"/>
      <c r="AA154" s="156"/>
    </row>
    <row r="155" spans="4:27" s="86" customFormat="1" x14ac:dyDescent="0.25">
      <c r="D155" s="66"/>
      <c r="E155" s="67"/>
      <c r="F155" s="67"/>
      <c r="G155" s="67"/>
      <c r="H155" s="67"/>
      <c r="I155" s="67"/>
      <c r="J155" s="67"/>
      <c r="K155" s="67"/>
      <c r="L155" s="67"/>
      <c r="M155" s="126"/>
      <c r="N155" s="67"/>
      <c r="O155" s="67"/>
      <c r="P155" s="67"/>
      <c r="Q155" s="67"/>
      <c r="R155" s="126"/>
      <c r="S155" s="67"/>
      <c r="T155" s="67"/>
      <c r="U155" s="67"/>
      <c r="V155" s="67"/>
      <c r="W155" s="157"/>
      <c r="X155" s="157"/>
      <c r="Y155" s="157"/>
      <c r="Z155" s="157"/>
      <c r="AA155" s="156"/>
    </row>
    <row r="156" spans="4:27" s="86" customFormat="1" x14ac:dyDescent="0.25">
      <c r="D156" s="66"/>
      <c r="E156" s="67"/>
      <c r="F156" s="67"/>
      <c r="G156" s="67"/>
      <c r="H156" s="67"/>
      <c r="I156" s="67"/>
      <c r="J156" s="67"/>
      <c r="K156" s="67"/>
      <c r="L156" s="67"/>
      <c r="M156" s="126"/>
      <c r="N156" s="67"/>
      <c r="O156" s="67"/>
      <c r="P156" s="67"/>
      <c r="Q156" s="67"/>
      <c r="R156" s="126"/>
      <c r="S156" s="67"/>
      <c r="T156" s="67"/>
      <c r="U156" s="67"/>
      <c r="V156" s="67"/>
      <c r="W156" s="157"/>
      <c r="X156" s="157"/>
      <c r="Y156" s="157"/>
      <c r="Z156" s="157"/>
      <c r="AA156" s="156"/>
    </row>
    <row r="157" spans="4:27" s="86" customFormat="1" x14ac:dyDescent="0.25">
      <c r="D157" s="66"/>
      <c r="E157" s="67"/>
      <c r="F157" s="67"/>
      <c r="G157" s="67"/>
      <c r="H157" s="67"/>
      <c r="I157" s="67"/>
      <c r="J157" s="67"/>
      <c r="K157" s="67"/>
      <c r="L157" s="67"/>
      <c r="M157" s="126"/>
      <c r="N157" s="67"/>
      <c r="O157" s="67"/>
      <c r="P157" s="67"/>
      <c r="Q157" s="67"/>
      <c r="R157" s="126"/>
      <c r="S157" s="67"/>
      <c r="T157" s="67"/>
      <c r="U157" s="67"/>
      <c r="V157" s="67"/>
      <c r="W157" s="157"/>
      <c r="X157" s="157"/>
      <c r="Y157" s="157"/>
      <c r="Z157" s="157"/>
      <c r="AA157" s="156"/>
    </row>
    <row r="158" spans="4:27" s="86" customFormat="1" x14ac:dyDescent="0.25">
      <c r="D158" s="66"/>
      <c r="E158" s="67"/>
      <c r="F158" s="67"/>
      <c r="G158" s="67"/>
      <c r="H158" s="67"/>
      <c r="I158" s="67"/>
      <c r="J158" s="67"/>
      <c r="K158" s="67"/>
      <c r="L158" s="67"/>
      <c r="M158" s="126"/>
      <c r="N158" s="67"/>
      <c r="O158" s="67"/>
      <c r="P158" s="67"/>
      <c r="Q158" s="67"/>
      <c r="R158" s="126"/>
      <c r="S158" s="67"/>
      <c r="T158" s="67"/>
      <c r="U158" s="67"/>
      <c r="V158" s="67"/>
      <c r="W158" s="157"/>
      <c r="X158" s="157"/>
      <c r="Y158" s="157"/>
      <c r="Z158" s="157"/>
      <c r="AA158" s="156"/>
    </row>
    <row r="159" spans="4:27" s="86" customFormat="1" x14ac:dyDescent="0.25">
      <c r="D159" s="66"/>
      <c r="E159" s="67"/>
      <c r="F159" s="67"/>
      <c r="G159" s="67"/>
      <c r="H159" s="67"/>
      <c r="I159" s="67"/>
      <c r="J159" s="67"/>
      <c r="K159" s="67"/>
      <c r="L159" s="67"/>
      <c r="M159" s="126"/>
      <c r="N159" s="67"/>
      <c r="O159" s="67"/>
      <c r="P159" s="67"/>
      <c r="Q159" s="67"/>
      <c r="R159" s="126"/>
      <c r="S159" s="67"/>
      <c r="T159" s="67"/>
      <c r="U159" s="67"/>
      <c r="V159" s="67"/>
      <c r="W159" s="157"/>
      <c r="X159" s="157"/>
      <c r="Y159" s="157"/>
      <c r="Z159" s="157"/>
      <c r="AA159" s="156"/>
    </row>
    <row r="160" spans="4:27" s="86" customFormat="1" x14ac:dyDescent="0.25">
      <c r="D160" s="66"/>
      <c r="E160" s="67"/>
      <c r="F160" s="67"/>
      <c r="G160" s="67"/>
      <c r="H160" s="67"/>
      <c r="I160" s="67"/>
      <c r="J160" s="67"/>
      <c r="K160" s="67"/>
      <c r="L160" s="67"/>
      <c r="M160" s="126"/>
      <c r="N160" s="67"/>
      <c r="O160" s="67"/>
      <c r="P160" s="67"/>
      <c r="Q160" s="67"/>
      <c r="R160" s="126"/>
      <c r="S160" s="67"/>
      <c r="T160" s="67"/>
      <c r="U160" s="67"/>
      <c r="V160" s="67"/>
      <c r="W160" s="157"/>
      <c r="X160" s="157"/>
      <c r="Y160" s="157"/>
      <c r="Z160" s="157"/>
      <c r="AA160" s="156"/>
    </row>
    <row r="161" spans="4:27" s="86" customFormat="1" x14ac:dyDescent="0.25">
      <c r="D161" s="66"/>
      <c r="E161" s="67"/>
      <c r="F161" s="67"/>
      <c r="G161" s="67"/>
      <c r="H161" s="67"/>
      <c r="I161" s="67"/>
      <c r="J161" s="67"/>
      <c r="K161" s="67"/>
      <c r="L161" s="67"/>
      <c r="M161" s="126"/>
      <c r="N161" s="67"/>
      <c r="O161" s="67"/>
      <c r="P161" s="67"/>
      <c r="Q161" s="67"/>
      <c r="R161" s="126"/>
      <c r="S161" s="67"/>
      <c r="T161" s="67"/>
      <c r="U161" s="67"/>
      <c r="V161" s="67"/>
      <c r="W161" s="157"/>
      <c r="X161" s="157"/>
      <c r="Y161" s="157"/>
      <c r="Z161" s="157"/>
      <c r="AA161" s="156"/>
    </row>
    <row r="162" spans="4:27" s="86" customFormat="1" x14ac:dyDescent="0.25">
      <c r="D162" s="66"/>
      <c r="E162" s="67"/>
      <c r="F162" s="67"/>
      <c r="G162" s="67"/>
      <c r="H162" s="67"/>
      <c r="I162" s="67"/>
      <c r="J162" s="67"/>
      <c r="K162" s="67"/>
      <c r="L162" s="67"/>
      <c r="M162" s="126"/>
      <c r="N162" s="67"/>
      <c r="O162" s="67"/>
      <c r="P162" s="67"/>
      <c r="Q162" s="67"/>
      <c r="R162" s="126"/>
      <c r="S162" s="67"/>
      <c r="T162" s="67"/>
      <c r="U162" s="67"/>
      <c r="V162" s="67"/>
      <c r="W162" s="157"/>
      <c r="X162" s="157"/>
      <c r="Y162" s="157"/>
      <c r="Z162" s="157"/>
      <c r="AA162" s="156"/>
    </row>
    <row r="163" spans="4:27" s="86" customFormat="1" x14ac:dyDescent="0.25">
      <c r="D163" s="66"/>
      <c r="E163" s="67"/>
      <c r="F163" s="67"/>
      <c r="G163" s="67"/>
      <c r="H163" s="67"/>
      <c r="I163" s="67"/>
      <c r="J163" s="67"/>
      <c r="K163" s="67"/>
      <c r="L163" s="67"/>
      <c r="M163" s="126"/>
      <c r="N163" s="67"/>
      <c r="O163" s="67"/>
      <c r="P163" s="67"/>
      <c r="Q163" s="67"/>
      <c r="R163" s="126"/>
      <c r="S163" s="67"/>
      <c r="T163" s="67"/>
      <c r="U163" s="67"/>
      <c r="V163" s="67"/>
      <c r="W163" s="157"/>
      <c r="X163" s="157"/>
      <c r="Y163" s="157"/>
      <c r="Z163" s="157"/>
      <c r="AA163" s="156"/>
    </row>
    <row r="164" spans="4:27" s="86" customFormat="1" x14ac:dyDescent="0.25">
      <c r="D164" s="66"/>
      <c r="E164" s="67"/>
      <c r="F164" s="67"/>
      <c r="G164" s="67"/>
      <c r="H164" s="67"/>
      <c r="I164" s="67"/>
      <c r="J164" s="67"/>
      <c r="K164" s="67"/>
      <c r="L164" s="67"/>
      <c r="M164" s="126"/>
      <c r="N164" s="67"/>
      <c r="O164" s="67"/>
      <c r="P164" s="67"/>
      <c r="Q164" s="67"/>
      <c r="R164" s="126"/>
      <c r="S164" s="67"/>
      <c r="T164" s="67"/>
      <c r="U164" s="67"/>
      <c r="V164" s="67"/>
      <c r="W164" s="157"/>
      <c r="X164" s="157"/>
      <c r="Y164" s="157"/>
      <c r="Z164" s="157"/>
      <c r="AA164" s="156"/>
    </row>
    <row r="165" spans="4:27" s="86" customFormat="1" x14ac:dyDescent="0.25">
      <c r="D165" s="66"/>
      <c r="E165" s="67"/>
      <c r="F165" s="67"/>
      <c r="G165" s="67"/>
      <c r="H165" s="67"/>
      <c r="I165" s="67"/>
      <c r="J165" s="67"/>
      <c r="K165" s="67"/>
      <c r="L165" s="67"/>
      <c r="M165" s="126"/>
      <c r="N165" s="67"/>
      <c r="O165" s="67"/>
      <c r="P165" s="67"/>
      <c r="Q165" s="67"/>
      <c r="R165" s="126"/>
      <c r="S165" s="67"/>
      <c r="T165" s="67"/>
      <c r="U165" s="67"/>
      <c r="V165" s="67"/>
      <c r="W165" s="157"/>
      <c r="X165" s="157"/>
      <c r="Y165" s="157"/>
      <c r="Z165" s="157"/>
      <c r="AA165" s="156"/>
    </row>
    <row r="166" spans="4:27" s="86" customFormat="1" x14ac:dyDescent="0.25">
      <c r="D166" s="66"/>
      <c r="E166" s="67"/>
      <c r="F166" s="67"/>
      <c r="G166" s="67"/>
      <c r="H166" s="67"/>
      <c r="I166" s="67"/>
      <c r="J166" s="67"/>
      <c r="K166" s="67"/>
      <c r="L166" s="67"/>
      <c r="M166" s="126"/>
      <c r="N166" s="67"/>
      <c r="O166" s="67"/>
      <c r="P166" s="67"/>
      <c r="Q166" s="67"/>
      <c r="R166" s="126"/>
      <c r="S166" s="67"/>
      <c r="T166" s="67"/>
      <c r="U166" s="67"/>
      <c r="V166" s="67"/>
      <c r="W166" s="157"/>
      <c r="X166" s="157"/>
      <c r="Y166" s="157"/>
      <c r="Z166" s="157"/>
      <c r="AA166" s="156"/>
    </row>
    <row r="167" spans="4:27" s="86" customFormat="1" x14ac:dyDescent="0.25">
      <c r="D167" s="66"/>
      <c r="E167" s="67"/>
      <c r="F167" s="67"/>
      <c r="G167" s="67"/>
      <c r="H167" s="67"/>
      <c r="I167" s="67"/>
      <c r="J167" s="67"/>
      <c r="K167" s="67"/>
      <c r="L167" s="67"/>
      <c r="M167" s="126"/>
      <c r="N167" s="67"/>
      <c r="O167" s="67"/>
      <c r="P167" s="67"/>
      <c r="Q167" s="67"/>
      <c r="R167" s="126"/>
      <c r="S167" s="67"/>
      <c r="T167" s="67"/>
      <c r="U167" s="67"/>
      <c r="V167" s="67"/>
      <c r="W167" s="157"/>
      <c r="X167" s="157"/>
      <c r="Y167" s="157"/>
      <c r="Z167" s="157"/>
      <c r="AA167" s="156"/>
    </row>
    <row r="168" spans="4:27" s="86" customFormat="1" x14ac:dyDescent="0.25">
      <c r="D168" s="66"/>
      <c r="E168" s="67"/>
      <c r="F168" s="67"/>
      <c r="G168" s="67"/>
      <c r="H168" s="67"/>
      <c r="I168" s="67"/>
      <c r="J168" s="67"/>
      <c r="K168" s="67"/>
      <c r="L168" s="67"/>
      <c r="M168" s="126"/>
      <c r="N168" s="67"/>
      <c r="O168" s="67"/>
      <c r="P168" s="67"/>
      <c r="Q168" s="67"/>
      <c r="R168" s="126"/>
      <c r="S168" s="67"/>
      <c r="T168" s="67"/>
      <c r="U168" s="67"/>
      <c r="V168" s="67"/>
      <c r="W168" s="157"/>
      <c r="X168" s="157"/>
      <c r="Y168" s="157"/>
      <c r="Z168" s="157"/>
      <c r="AA168" s="156"/>
    </row>
    <row r="169" spans="4:27" s="86" customFormat="1" x14ac:dyDescent="0.25">
      <c r="D169" s="66"/>
      <c r="E169" s="67"/>
      <c r="F169" s="67"/>
      <c r="G169" s="67"/>
      <c r="H169" s="67"/>
      <c r="I169" s="67"/>
      <c r="J169" s="67"/>
      <c r="K169" s="67"/>
      <c r="L169" s="67"/>
      <c r="M169" s="126"/>
      <c r="N169" s="67"/>
      <c r="O169" s="67"/>
      <c r="P169" s="67"/>
      <c r="Q169" s="67"/>
      <c r="R169" s="126"/>
      <c r="S169" s="67"/>
      <c r="T169" s="67"/>
      <c r="U169" s="67"/>
      <c r="V169" s="67"/>
      <c r="W169" s="157"/>
      <c r="X169" s="157"/>
      <c r="Y169" s="157"/>
      <c r="Z169" s="157"/>
      <c r="AA169" s="156"/>
    </row>
    <row r="170" spans="4:27" s="86" customFormat="1" x14ac:dyDescent="0.25">
      <c r="D170" s="66"/>
      <c r="E170" s="67"/>
      <c r="F170" s="67"/>
      <c r="G170" s="67"/>
      <c r="H170" s="67"/>
      <c r="I170" s="67"/>
      <c r="J170" s="67"/>
      <c r="K170" s="67"/>
      <c r="L170" s="67"/>
      <c r="M170" s="126"/>
      <c r="N170" s="67"/>
      <c r="O170" s="67"/>
      <c r="P170" s="67"/>
      <c r="Q170" s="67"/>
      <c r="R170" s="126"/>
      <c r="S170" s="67"/>
      <c r="T170" s="67"/>
      <c r="U170" s="67"/>
      <c r="V170" s="67"/>
      <c r="W170" s="157"/>
      <c r="X170" s="157"/>
      <c r="Y170" s="157"/>
      <c r="Z170" s="157"/>
      <c r="AA170" s="156"/>
    </row>
    <row r="171" spans="4:27" s="86" customFormat="1" x14ac:dyDescent="0.25">
      <c r="D171" s="66"/>
      <c r="E171" s="67"/>
      <c r="F171" s="67"/>
      <c r="G171" s="67"/>
      <c r="H171" s="67"/>
      <c r="I171" s="67"/>
      <c r="J171" s="67"/>
      <c r="K171" s="67"/>
      <c r="L171" s="67"/>
      <c r="M171" s="126"/>
      <c r="N171" s="67"/>
      <c r="O171" s="67"/>
      <c r="P171" s="67"/>
      <c r="Q171" s="67"/>
      <c r="R171" s="126"/>
      <c r="S171" s="67"/>
      <c r="T171" s="67"/>
      <c r="U171" s="67"/>
      <c r="V171" s="67"/>
      <c r="W171" s="157"/>
      <c r="X171" s="157"/>
      <c r="Y171" s="157"/>
      <c r="Z171" s="157"/>
      <c r="AA171" s="156"/>
    </row>
    <row r="172" spans="4:27" s="86" customFormat="1" x14ac:dyDescent="0.25">
      <c r="D172" s="66"/>
      <c r="E172" s="67"/>
      <c r="F172" s="67"/>
      <c r="G172" s="67"/>
      <c r="H172" s="67"/>
      <c r="I172" s="67"/>
      <c r="J172" s="67"/>
      <c r="K172" s="67"/>
      <c r="L172" s="67"/>
      <c r="M172" s="126"/>
      <c r="N172" s="67"/>
      <c r="O172" s="67"/>
      <c r="P172" s="67"/>
      <c r="Q172" s="67"/>
      <c r="R172" s="126"/>
      <c r="S172" s="67"/>
      <c r="T172" s="67"/>
      <c r="U172" s="67"/>
      <c r="V172" s="67"/>
      <c r="W172" s="157"/>
      <c r="X172" s="157"/>
      <c r="Y172" s="157"/>
      <c r="Z172" s="157"/>
      <c r="AA172" s="156"/>
    </row>
    <row r="173" spans="4:27" s="86" customFormat="1" x14ac:dyDescent="0.25">
      <c r="D173" s="66"/>
      <c r="E173" s="67"/>
      <c r="F173" s="67"/>
      <c r="G173" s="67"/>
      <c r="H173" s="67"/>
      <c r="I173" s="67"/>
      <c r="J173" s="67"/>
      <c r="K173" s="67"/>
      <c r="L173" s="67"/>
      <c r="M173" s="126"/>
      <c r="N173" s="67"/>
      <c r="O173" s="67"/>
      <c r="P173" s="67"/>
      <c r="Q173" s="67"/>
      <c r="R173" s="126"/>
      <c r="S173" s="67"/>
      <c r="T173" s="67"/>
      <c r="U173" s="67"/>
      <c r="V173" s="67"/>
      <c r="W173" s="157"/>
      <c r="X173" s="157"/>
      <c r="Y173" s="157"/>
      <c r="Z173" s="157"/>
      <c r="AA173" s="156"/>
    </row>
    <row r="174" spans="4:27" s="86" customFormat="1" x14ac:dyDescent="0.25">
      <c r="D174" s="66"/>
      <c r="E174" s="67"/>
      <c r="F174" s="67"/>
      <c r="G174" s="67"/>
      <c r="H174" s="67"/>
      <c r="I174" s="67"/>
      <c r="J174" s="67"/>
      <c r="K174" s="67"/>
      <c r="L174" s="67"/>
      <c r="M174" s="126"/>
      <c r="N174" s="67"/>
      <c r="O174" s="67"/>
      <c r="P174" s="67"/>
      <c r="Q174" s="67"/>
      <c r="R174" s="126"/>
      <c r="S174" s="67"/>
      <c r="T174" s="67"/>
      <c r="U174" s="67"/>
      <c r="V174" s="67"/>
      <c r="W174" s="157"/>
      <c r="X174" s="157"/>
      <c r="Y174" s="157"/>
      <c r="Z174" s="157"/>
      <c r="AA174" s="156"/>
    </row>
    <row r="175" spans="4:27" s="86" customFormat="1" x14ac:dyDescent="0.25">
      <c r="D175" s="66"/>
      <c r="E175" s="67"/>
      <c r="F175" s="67"/>
      <c r="G175" s="67"/>
      <c r="H175" s="67"/>
      <c r="I175" s="67"/>
      <c r="J175" s="67"/>
      <c r="K175" s="67"/>
      <c r="L175" s="67"/>
      <c r="M175" s="126"/>
      <c r="N175" s="67"/>
      <c r="O175" s="67"/>
      <c r="P175" s="67"/>
      <c r="Q175" s="67"/>
      <c r="R175" s="126"/>
      <c r="S175" s="67"/>
      <c r="T175" s="67"/>
      <c r="U175" s="67"/>
      <c r="V175" s="67"/>
      <c r="W175" s="157"/>
      <c r="X175" s="157"/>
      <c r="Y175" s="157"/>
      <c r="Z175" s="157"/>
      <c r="AA175" s="156"/>
    </row>
    <row r="176" spans="4:27" s="86" customFormat="1" x14ac:dyDescent="0.25">
      <c r="D176" s="66"/>
      <c r="E176" s="67"/>
      <c r="F176" s="67"/>
      <c r="G176" s="67"/>
      <c r="H176" s="67"/>
      <c r="I176" s="67"/>
      <c r="J176" s="67"/>
      <c r="K176" s="67"/>
      <c r="L176" s="67"/>
      <c r="M176" s="126"/>
      <c r="N176" s="67"/>
      <c r="O176" s="67"/>
      <c r="P176" s="67"/>
      <c r="Q176" s="67"/>
      <c r="R176" s="126"/>
      <c r="S176" s="67"/>
      <c r="T176" s="67"/>
      <c r="U176" s="67"/>
      <c r="V176" s="67"/>
      <c r="W176" s="157"/>
      <c r="X176" s="157"/>
      <c r="Y176" s="157"/>
      <c r="Z176" s="157"/>
      <c r="AA176" s="156"/>
    </row>
    <row r="177" spans="4:27" s="86" customFormat="1" x14ac:dyDescent="0.25">
      <c r="D177" s="66"/>
      <c r="E177" s="67"/>
      <c r="F177" s="67"/>
      <c r="G177" s="67"/>
      <c r="H177" s="67"/>
      <c r="I177" s="67"/>
      <c r="J177" s="67"/>
      <c r="K177" s="67"/>
      <c r="L177" s="67"/>
      <c r="M177" s="126"/>
      <c r="N177" s="67"/>
      <c r="O177" s="67"/>
      <c r="P177" s="67"/>
      <c r="Q177" s="67"/>
      <c r="R177" s="126"/>
      <c r="S177" s="67"/>
      <c r="T177" s="67"/>
      <c r="U177" s="67"/>
      <c r="V177" s="67"/>
      <c r="W177" s="157"/>
      <c r="X177" s="157"/>
      <c r="Y177" s="157"/>
      <c r="Z177" s="157"/>
      <c r="AA177" s="156"/>
    </row>
    <row r="178" spans="4:27" s="86" customFormat="1" x14ac:dyDescent="0.25">
      <c r="D178" s="66"/>
      <c r="E178" s="67"/>
      <c r="F178" s="67"/>
      <c r="G178" s="67"/>
      <c r="H178" s="67"/>
      <c r="I178" s="67"/>
      <c r="J178" s="67"/>
      <c r="K178" s="67"/>
      <c r="L178" s="67"/>
      <c r="M178" s="126"/>
      <c r="N178" s="67"/>
      <c r="O178" s="67"/>
      <c r="P178" s="67"/>
      <c r="Q178" s="67"/>
      <c r="R178" s="126"/>
      <c r="S178" s="67"/>
      <c r="T178" s="67"/>
      <c r="U178" s="67"/>
      <c r="V178" s="67"/>
      <c r="W178" s="157"/>
      <c r="X178" s="157"/>
      <c r="Y178" s="157"/>
      <c r="Z178" s="157"/>
      <c r="AA178" s="156"/>
    </row>
    <row r="179" spans="4:27" s="86" customFormat="1" x14ac:dyDescent="0.25">
      <c r="D179" s="66"/>
      <c r="E179" s="67"/>
      <c r="F179" s="67"/>
      <c r="G179" s="67"/>
      <c r="H179" s="67"/>
      <c r="I179" s="67"/>
      <c r="J179" s="67"/>
      <c r="K179" s="67"/>
      <c r="L179" s="67"/>
      <c r="M179" s="126"/>
      <c r="N179" s="67"/>
      <c r="O179" s="67"/>
      <c r="P179" s="67"/>
      <c r="Q179" s="67"/>
      <c r="R179" s="126"/>
      <c r="S179" s="67"/>
      <c r="T179" s="67"/>
      <c r="U179" s="67"/>
      <c r="V179" s="67"/>
      <c r="W179" s="157"/>
      <c r="X179" s="157"/>
      <c r="Y179" s="157"/>
      <c r="Z179" s="157"/>
      <c r="AA179" s="156"/>
    </row>
    <row r="180" spans="4:27" s="86" customFormat="1" x14ac:dyDescent="0.25">
      <c r="D180" s="66"/>
      <c r="E180" s="67"/>
      <c r="F180" s="67"/>
      <c r="G180" s="67"/>
      <c r="H180" s="67"/>
      <c r="I180" s="67"/>
      <c r="J180" s="67"/>
      <c r="K180" s="67"/>
      <c r="L180" s="67"/>
      <c r="M180" s="126"/>
      <c r="N180" s="67"/>
      <c r="O180" s="67"/>
      <c r="P180" s="67"/>
      <c r="Q180" s="67"/>
      <c r="R180" s="126"/>
      <c r="S180" s="67"/>
      <c r="T180" s="67"/>
      <c r="U180" s="67"/>
      <c r="V180" s="67"/>
      <c r="W180" s="157"/>
      <c r="X180" s="157"/>
      <c r="Y180" s="157"/>
      <c r="Z180" s="157"/>
      <c r="AA180" s="156"/>
    </row>
    <row r="181" spans="4:27" s="86" customFormat="1" x14ac:dyDescent="0.25">
      <c r="D181" s="66"/>
      <c r="E181" s="67"/>
      <c r="F181" s="67"/>
      <c r="G181" s="67"/>
      <c r="H181" s="67"/>
      <c r="I181" s="67"/>
      <c r="J181" s="67"/>
      <c r="K181" s="67"/>
      <c r="L181" s="67"/>
      <c r="M181" s="126"/>
      <c r="N181" s="67"/>
      <c r="O181" s="67"/>
      <c r="P181" s="67"/>
      <c r="Q181" s="67"/>
      <c r="R181" s="126"/>
      <c r="S181" s="67"/>
      <c r="T181" s="67"/>
      <c r="U181" s="67"/>
      <c r="V181" s="67"/>
      <c r="W181" s="157"/>
      <c r="X181" s="157"/>
      <c r="Y181" s="157"/>
      <c r="Z181" s="157"/>
      <c r="AA181" s="156"/>
    </row>
    <row r="182" spans="4:27" s="86" customFormat="1" x14ac:dyDescent="0.25">
      <c r="D182" s="66"/>
      <c r="E182" s="67"/>
      <c r="F182" s="67"/>
      <c r="G182" s="67"/>
      <c r="H182" s="67"/>
      <c r="I182" s="67"/>
      <c r="J182" s="67"/>
      <c r="K182" s="67"/>
      <c r="L182" s="67"/>
      <c r="M182" s="126"/>
      <c r="N182" s="67"/>
      <c r="O182" s="67"/>
      <c r="P182" s="67"/>
      <c r="Q182" s="67"/>
      <c r="R182" s="126"/>
      <c r="S182" s="67"/>
      <c r="T182" s="67"/>
      <c r="U182" s="67"/>
      <c r="V182" s="67"/>
      <c r="W182" s="157"/>
      <c r="X182" s="157"/>
      <c r="Y182" s="157"/>
      <c r="Z182" s="157"/>
      <c r="AA182" s="156"/>
    </row>
    <row r="183" spans="4:27" s="86" customFormat="1" x14ac:dyDescent="0.25">
      <c r="D183" s="66"/>
      <c r="E183" s="67"/>
      <c r="F183" s="67"/>
      <c r="G183" s="67"/>
      <c r="H183" s="67"/>
      <c r="I183" s="67"/>
      <c r="J183" s="67"/>
      <c r="K183" s="67"/>
      <c r="L183" s="67"/>
      <c r="M183" s="126"/>
      <c r="N183" s="67"/>
      <c r="O183" s="67"/>
      <c r="P183" s="67"/>
      <c r="Q183" s="67"/>
      <c r="R183" s="126"/>
      <c r="S183" s="67"/>
      <c r="T183" s="67"/>
      <c r="U183" s="67"/>
      <c r="V183" s="67"/>
      <c r="W183" s="157"/>
      <c r="X183" s="157"/>
      <c r="Y183" s="157"/>
      <c r="Z183" s="157"/>
      <c r="AA183" s="156"/>
    </row>
    <row r="184" spans="4:27" s="86" customFormat="1" x14ac:dyDescent="0.25">
      <c r="D184" s="66"/>
      <c r="E184" s="67"/>
      <c r="F184" s="67"/>
      <c r="G184" s="67"/>
      <c r="H184" s="67"/>
      <c r="I184" s="67"/>
      <c r="J184" s="67"/>
      <c r="K184" s="67"/>
      <c r="L184" s="67"/>
      <c r="M184" s="126"/>
      <c r="N184" s="67"/>
      <c r="O184" s="67"/>
      <c r="P184" s="67"/>
      <c r="Q184" s="67"/>
      <c r="R184" s="126"/>
      <c r="S184" s="67"/>
      <c r="T184" s="67"/>
      <c r="U184" s="67"/>
      <c r="V184" s="67"/>
      <c r="W184" s="157"/>
      <c r="X184" s="157"/>
      <c r="Y184" s="157"/>
      <c r="Z184" s="157"/>
      <c r="AA184" s="156"/>
    </row>
    <row r="185" spans="4:27" s="86" customFormat="1" x14ac:dyDescent="0.25">
      <c r="D185" s="66"/>
      <c r="E185" s="67"/>
      <c r="F185" s="67"/>
      <c r="G185" s="67"/>
      <c r="H185" s="67"/>
      <c r="I185" s="67"/>
      <c r="J185" s="67"/>
      <c r="K185" s="67"/>
      <c r="L185" s="67"/>
      <c r="M185" s="126"/>
      <c r="N185" s="67"/>
      <c r="O185" s="67"/>
      <c r="P185" s="67"/>
      <c r="Q185" s="67"/>
      <c r="R185" s="126"/>
      <c r="S185" s="67"/>
      <c r="T185" s="67"/>
      <c r="U185" s="67"/>
      <c r="V185" s="67"/>
      <c r="W185" s="157"/>
      <c r="X185" s="157"/>
      <c r="Y185" s="157"/>
      <c r="Z185" s="157"/>
      <c r="AA185" s="156"/>
    </row>
    <row r="186" spans="4:27" s="86" customFormat="1" x14ac:dyDescent="0.25">
      <c r="D186" s="66"/>
      <c r="E186" s="67"/>
      <c r="F186" s="67"/>
      <c r="G186" s="67"/>
      <c r="H186" s="67"/>
      <c r="I186" s="67"/>
      <c r="J186" s="67"/>
      <c r="K186" s="67"/>
      <c r="L186" s="67"/>
      <c r="M186" s="126"/>
      <c r="N186" s="67"/>
      <c r="O186" s="67"/>
      <c r="P186" s="67"/>
      <c r="Q186" s="67"/>
      <c r="R186" s="126"/>
      <c r="S186" s="67"/>
      <c r="T186" s="67"/>
      <c r="U186" s="67"/>
      <c r="V186" s="67"/>
      <c r="W186" s="157"/>
      <c r="X186" s="157"/>
      <c r="Y186" s="157"/>
      <c r="Z186" s="157"/>
      <c r="AA186" s="156"/>
    </row>
    <row r="187" spans="4:27" s="86" customFormat="1" x14ac:dyDescent="0.25">
      <c r="D187" s="66"/>
      <c r="E187" s="67"/>
      <c r="F187" s="67"/>
      <c r="G187" s="67"/>
      <c r="H187" s="67"/>
      <c r="I187" s="67"/>
      <c r="J187" s="67"/>
      <c r="K187" s="67"/>
      <c r="L187" s="67"/>
      <c r="M187" s="126"/>
      <c r="N187" s="67"/>
      <c r="O187" s="67"/>
      <c r="P187" s="67"/>
      <c r="Q187" s="67"/>
      <c r="R187" s="126"/>
      <c r="S187" s="67"/>
      <c r="T187" s="67"/>
      <c r="U187" s="67"/>
      <c r="V187" s="67"/>
      <c r="W187" s="157"/>
      <c r="X187" s="157"/>
      <c r="Y187" s="157"/>
      <c r="Z187" s="157"/>
      <c r="AA187" s="156"/>
    </row>
    <row r="188" spans="4:27" s="86" customFormat="1" x14ac:dyDescent="0.25">
      <c r="D188" s="66"/>
      <c r="E188" s="67"/>
      <c r="F188" s="67"/>
      <c r="G188" s="67"/>
      <c r="H188" s="67"/>
      <c r="I188" s="67"/>
      <c r="J188" s="67"/>
      <c r="K188" s="67"/>
      <c r="L188" s="67"/>
      <c r="M188" s="126"/>
      <c r="N188" s="67"/>
      <c r="O188" s="67"/>
      <c r="P188" s="67"/>
      <c r="Q188" s="67"/>
      <c r="R188" s="126"/>
      <c r="S188" s="67"/>
      <c r="T188" s="67"/>
      <c r="U188" s="67"/>
      <c r="V188" s="67"/>
      <c r="W188" s="157"/>
      <c r="X188" s="157"/>
      <c r="Y188" s="157"/>
      <c r="Z188" s="157"/>
      <c r="AA188" s="156"/>
    </row>
    <row r="189" spans="4:27" s="86" customFormat="1" x14ac:dyDescent="0.25">
      <c r="D189" s="66"/>
      <c r="E189" s="67"/>
      <c r="F189" s="67"/>
      <c r="G189" s="67"/>
      <c r="H189" s="67"/>
      <c r="I189" s="67"/>
      <c r="J189" s="67"/>
      <c r="K189" s="67"/>
      <c r="L189" s="67"/>
      <c r="M189" s="126"/>
      <c r="N189" s="67"/>
      <c r="O189" s="67"/>
      <c r="P189" s="67"/>
      <c r="Q189" s="67"/>
      <c r="R189" s="126"/>
      <c r="S189" s="67"/>
      <c r="T189" s="67"/>
      <c r="U189" s="67"/>
      <c r="V189" s="67"/>
      <c r="W189" s="157"/>
      <c r="X189" s="157"/>
      <c r="Y189" s="157"/>
      <c r="Z189" s="157"/>
      <c r="AA189" s="156"/>
    </row>
    <row r="190" spans="4:27" s="86" customFormat="1" x14ac:dyDescent="0.25">
      <c r="D190" s="66"/>
      <c r="E190" s="67"/>
      <c r="F190" s="67"/>
      <c r="G190" s="67"/>
      <c r="H190" s="67"/>
      <c r="I190" s="67"/>
      <c r="J190" s="67"/>
      <c r="K190" s="67"/>
      <c r="L190" s="67"/>
      <c r="M190" s="126"/>
      <c r="N190" s="67"/>
      <c r="O190" s="67"/>
      <c r="P190" s="67"/>
      <c r="Q190" s="67"/>
      <c r="R190" s="126"/>
      <c r="S190" s="67"/>
      <c r="T190" s="67"/>
      <c r="U190" s="67"/>
      <c r="V190" s="67"/>
      <c r="W190" s="157"/>
      <c r="X190" s="157"/>
      <c r="Y190" s="157"/>
      <c r="Z190" s="157"/>
      <c r="AA190" s="156"/>
    </row>
    <row r="191" spans="4:27" s="86" customFormat="1" x14ac:dyDescent="0.25">
      <c r="D191" s="66"/>
      <c r="E191" s="67"/>
      <c r="F191" s="67"/>
      <c r="G191" s="67"/>
      <c r="H191" s="67"/>
      <c r="I191" s="67"/>
      <c r="J191" s="67"/>
      <c r="K191" s="67"/>
      <c r="L191" s="67"/>
      <c r="M191" s="126"/>
      <c r="N191" s="67"/>
      <c r="O191" s="67"/>
      <c r="P191" s="67"/>
      <c r="Q191" s="67"/>
      <c r="R191" s="126"/>
      <c r="S191" s="67"/>
      <c r="T191" s="67"/>
      <c r="U191" s="67"/>
      <c r="V191" s="67"/>
      <c r="W191" s="157"/>
      <c r="X191" s="157"/>
      <c r="Y191" s="157"/>
      <c r="Z191" s="157"/>
      <c r="AA191" s="156"/>
    </row>
    <row r="192" spans="4:27" s="86" customFormat="1" x14ac:dyDescent="0.25">
      <c r="D192" s="66"/>
      <c r="E192" s="67"/>
      <c r="F192" s="67"/>
      <c r="G192" s="67"/>
      <c r="H192" s="67"/>
      <c r="I192" s="67"/>
      <c r="J192" s="67"/>
      <c r="K192" s="67"/>
      <c r="L192" s="67"/>
      <c r="M192" s="126"/>
      <c r="N192" s="67"/>
      <c r="O192" s="67"/>
      <c r="P192" s="67"/>
      <c r="Q192" s="67"/>
      <c r="R192" s="126"/>
      <c r="S192" s="67"/>
      <c r="T192" s="67"/>
      <c r="U192" s="67"/>
      <c r="V192" s="67"/>
      <c r="W192" s="157"/>
      <c r="X192" s="157"/>
      <c r="Y192" s="157"/>
      <c r="Z192" s="157"/>
      <c r="AA192" s="156"/>
    </row>
    <row r="193" spans="4:27" s="86" customFormat="1" x14ac:dyDescent="0.25">
      <c r="D193" s="66"/>
      <c r="E193" s="67"/>
      <c r="F193" s="67"/>
      <c r="G193" s="67"/>
      <c r="H193" s="67"/>
      <c r="I193" s="67"/>
      <c r="J193" s="67"/>
      <c r="K193" s="67"/>
      <c r="L193" s="67"/>
      <c r="M193" s="126"/>
      <c r="N193" s="67"/>
      <c r="O193" s="67"/>
      <c r="P193" s="67"/>
      <c r="Q193" s="67"/>
      <c r="R193" s="126"/>
      <c r="S193" s="67"/>
      <c r="T193" s="67"/>
      <c r="U193" s="67"/>
      <c r="V193" s="67"/>
      <c r="W193" s="157"/>
      <c r="X193" s="157"/>
      <c r="Y193" s="157"/>
      <c r="Z193" s="157"/>
      <c r="AA193" s="156"/>
    </row>
    <row r="194" spans="4:27" s="86" customFormat="1" x14ac:dyDescent="0.25">
      <c r="D194" s="66"/>
      <c r="E194" s="67"/>
      <c r="F194" s="67"/>
      <c r="G194" s="67"/>
      <c r="H194" s="67"/>
      <c r="I194" s="67"/>
      <c r="J194" s="67"/>
      <c r="K194" s="67"/>
      <c r="L194" s="67"/>
      <c r="M194" s="126"/>
      <c r="N194" s="67"/>
      <c r="O194" s="67"/>
      <c r="P194" s="67"/>
      <c r="Q194" s="67"/>
      <c r="R194" s="126"/>
      <c r="S194" s="67"/>
      <c r="T194" s="67"/>
      <c r="U194" s="67"/>
      <c r="V194" s="67"/>
      <c r="W194" s="157"/>
      <c r="X194" s="157"/>
      <c r="Y194" s="157"/>
      <c r="Z194" s="157"/>
      <c r="AA194" s="156"/>
    </row>
    <row r="195" spans="4:27" s="86" customFormat="1" x14ac:dyDescent="0.25">
      <c r="D195" s="66"/>
      <c r="E195" s="67"/>
      <c r="F195" s="67"/>
      <c r="G195" s="67"/>
      <c r="H195" s="67"/>
      <c r="I195" s="67"/>
      <c r="J195" s="67"/>
      <c r="K195" s="67"/>
      <c r="L195" s="67"/>
      <c r="M195" s="126"/>
      <c r="N195" s="67"/>
      <c r="O195" s="67"/>
      <c r="P195" s="67"/>
      <c r="Q195" s="67"/>
      <c r="R195" s="126"/>
      <c r="S195" s="67"/>
      <c r="T195" s="67"/>
      <c r="U195" s="67"/>
      <c r="V195" s="67"/>
      <c r="W195" s="157"/>
      <c r="X195" s="157"/>
      <c r="Y195" s="157"/>
      <c r="Z195" s="157"/>
      <c r="AA195" s="156"/>
    </row>
    <row r="196" spans="4:27" s="86" customFormat="1" x14ac:dyDescent="0.25">
      <c r="D196" s="66"/>
      <c r="E196" s="67"/>
      <c r="F196" s="67"/>
      <c r="G196" s="67"/>
      <c r="H196" s="67"/>
      <c r="I196" s="67"/>
      <c r="J196" s="67"/>
      <c r="K196" s="67"/>
      <c r="L196" s="67"/>
      <c r="M196" s="126"/>
      <c r="N196" s="67"/>
      <c r="O196" s="67"/>
      <c r="P196" s="67"/>
      <c r="Q196" s="67"/>
      <c r="R196" s="126"/>
      <c r="S196" s="67"/>
      <c r="T196" s="67"/>
      <c r="U196" s="67"/>
      <c r="V196" s="67"/>
      <c r="W196" s="157"/>
      <c r="X196" s="157"/>
      <c r="Y196" s="157"/>
      <c r="Z196" s="157"/>
      <c r="AA196" s="156"/>
    </row>
    <row r="197" spans="4:27" s="86" customFormat="1" x14ac:dyDescent="0.25">
      <c r="D197" s="66"/>
      <c r="E197" s="67"/>
      <c r="F197" s="67"/>
      <c r="G197" s="67"/>
      <c r="H197" s="67"/>
      <c r="I197" s="67"/>
      <c r="J197" s="67"/>
      <c r="K197" s="67"/>
      <c r="L197" s="67"/>
      <c r="M197" s="126"/>
      <c r="N197" s="67"/>
      <c r="O197" s="67"/>
      <c r="P197" s="67"/>
      <c r="Q197" s="67"/>
      <c r="R197" s="126"/>
      <c r="S197" s="67"/>
      <c r="T197" s="67"/>
      <c r="U197" s="67"/>
      <c r="V197" s="67"/>
      <c r="W197" s="157"/>
      <c r="X197" s="157"/>
      <c r="Y197" s="157"/>
      <c r="Z197" s="157"/>
      <c r="AA197" s="156"/>
    </row>
    <row r="198" spans="4:27" s="86" customFormat="1" x14ac:dyDescent="0.25">
      <c r="D198" s="66"/>
      <c r="E198" s="67"/>
      <c r="F198" s="67"/>
      <c r="G198" s="67"/>
      <c r="H198" s="67"/>
      <c r="I198" s="67"/>
      <c r="J198" s="67"/>
      <c r="K198" s="67"/>
      <c r="L198" s="67"/>
      <c r="M198" s="126"/>
      <c r="N198" s="67"/>
      <c r="O198" s="67"/>
      <c r="P198" s="67"/>
      <c r="Q198" s="67"/>
      <c r="R198" s="126"/>
      <c r="S198" s="67"/>
      <c r="T198" s="67"/>
      <c r="U198" s="67"/>
      <c r="V198" s="67"/>
      <c r="W198" s="157"/>
      <c r="X198" s="157"/>
      <c r="Y198" s="157"/>
      <c r="Z198" s="157"/>
      <c r="AA198" s="156"/>
    </row>
    <row r="199" spans="4:27" s="86" customFormat="1" x14ac:dyDescent="0.25">
      <c r="D199" s="66"/>
      <c r="E199" s="67"/>
      <c r="F199" s="67"/>
      <c r="G199" s="67"/>
      <c r="H199" s="67"/>
      <c r="I199" s="67"/>
      <c r="J199" s="67"/>
      <c r="K199" s="67"/>
      <c r="L199" s="67"/>
      <c r="M199" s="126"/>
      <c r="N199" s="67"/>
      <c r="O199" s="67"/>
      <c r="P199" s="67"/>
      <c r="Q199" s="67"/>
      <c r="R199" s="126"/>
      <c r="S199" s="67"/>
      <c r="T199" s="67"/>
      <c r="U199" s="67"/>
      <c r="V199" s="67"/>
      <c r="W199" s="157"/>
      <c r="X199" s="157"/>
      <c r="Y199" s="157"/>
      <c r="Z199" s="157"/>
      <c r="AA199" s="156"/>
    </row>
    <row r="200" spans="4:27" s="86" customFormat="1" x14ac:dyDescent="0.25">
      <c r="D200" s="66"/>
      <c r="E200" s="67"/>
      <c r="F200" s="67"/>
      <c r="G200" s="67"/>
      <c r="H200" s="67"/>
      <c r="I200" s="67"/>
      <c r="J200" s="67"/>
      <c r="K200" s="67"/>
      <c r="L200" s="67"/>
      <c r="M200" s="126"/>
      <c r="N200" s="67"/>
      <c r="O200" s="67"/>
      <c r="P200" s="67"/>
      <c r="Q200" s="67"/>
      <c r="R200" s="126"/>
      <c r="S200" s="67"/>
      <c r="T200" s="67"/>
      <c r="U200" s="67"/>
      <c r="V200" s="67"/>
      <c r="W200" s="157"/>
      <c r="X200" s="157"/>
      <c r="Y200" s="157"/>
      <c r="Z200" s="157"/>
      <c r="AA200" s="156"/>
    </row>
    <row r="201" spans="4:27" s="86" customFormat="1" x14ac:dyDescent="0.25">
      <c r="D201" s="66"/>
      <c r="E201" s="67"/>
      <c r="F201" s="67"/>
      <c r="G201" s="67"/>
      <c r="H201" s="67"/>
      <c r="I201" s="67"/>
      <c r="J201" s="67"/>
      <c r="K201" s="67"/>
      <c r="L201" s="67"/>
      <c r="M201" s="126"/>
      <c r="N201" s="67"/>
      <c r="O201" s="67"/>
      <c r="P201" s="67"/>
      <c r="Q201" s="67"/>
      <c r="R201" s="126"/>
      <c r="S201" s="67"/>
      <c r="T201" s="67"/>
      <c r="U201" s="67"/>
      <c r="V201" s="67"/>
      <c r="W201" s="157"/>
      <c r="X201" s="157"/>
      <c r="Y201" s="157"/>
      <c r="Z201" s="157"/>
      <c r="AA201" s="156"/>
    </row>
    <row r="202" spans="4:27" s="86" customFormat="1" x14ac:dyDescent="0.25">
      <c r="D202" s="66"/>
      <c r="E202" s="67"/>
      <c r="F202" s="67"/>
      <c r="G202" s="67"/>
      <c r="H202" s="67"/>
      <c r="I202" s="67"/>
      <c r="J202" s="67"/>
      <c r="K202" s="67"/>
      <c r="L202" s="67"/>
      <c r="M202" s="126"/>
      <c r="N202" s="67"/>
      <c r="O202" s="67"/>
      <c r="P202" s="67"/>
      <c r="Q202" s="67"/>
      <c r="R202" s="126"/>
      <c r="S202" s="67"/>
      <c r="T202" s="67"/>
      <c r="U202" s="67"/>
      <c r="V202" s="67"/>
      <c r="W202" s="157"/>
      <c r="X202" s="157"/>
      <c r="Y202" s="157"/>
      <c r="Z202" s="157"/>
      <c r="AA202" s="156"/>
    </row>
    <row r="203" spans="4:27" s="86" customFormat="1" x14ac:dyDescent="0.25">
      <c r="D203" s="66"/>
      <c r="E203" s="67"/>
      <c r="F203" s="67"/>
      <c r="G203" s="67"/>
      <c r="H203" s="67"/>
      <c r="I203" s="67"/>
      <c r="J203" s="67"/>
      <c r="K203" s="67"/>
      <c r="L203" s="67"/>
      <c r="M203" s="126"/>
      <c r="N203" s="67"/>
      <c r="O203" s="67"/>
      <c r="P203" s="67"/>
      <c r="Q203" s="67"/>
      <c r="R203" s="126"/>
      <c r="S203" s="67"/>
      <c r="T203" s="67"/>
      <c r="U203" s="67"/>
      <c r="V203" s="67"/>
      <c r="W203" s="157"/>
      <c r="X203" s="157"/>
      <c r="Y203" s="157"/>
      <c r="Z203" s="157"/>
      <c r="AA203" s="156"/>
    </row>
    <row r="204" spans="4:27" s="86" customFormat="1" x14ac:dyDescent="0.25">
      <c r="D204" s="66"/>
      <c r="E204" s="67"/>
      <c r="F204" s="67"/>
      <c r="G204" s="67"/>
      <c r="H204" s="67"/>
      <c r="I204" s="67"/>
      <c r="J204" s="67"/>
      <c r="K204" s="67"/>
      <c r="L204" s="67"/>
      <c r="M204" s="126"/>
      <c r="N204" s="67"/>
      <c r="O204" s="67"/>
      <c r="P204" s="67"/>
      <c r="Q204" s="67"/>
      <c r="R204" s="126"/>
      <c r="S204" s="67"/>
      <c r="T204" s="67"/>
      <c r="U204" s="67"/>
      <c r="V204" s="67"/>
      <c r="W204" s="157"/>
      <c r="X204" s="157"/>
      <c r="Y204" s="157"/>
      <c r="Z204" s="157"/>
      <c r="AA204" s="156"/>
    </row>
    <row r="205" spans="4:27" s="86" customFormat="1" x14ac:dyDescent="0.25">
      <c r="D205" s="66"/>
      <c r="E205" s="67"/>
      <c r="F205" s="67"/>
      <c r="G205" s="67"/>
      <c r="H205" s="67"/>
      <c r="I205" s="67"/>
      <c r="J205" s="67"/>
      <c r="K205" s="67"/>
      <c r="L205" s="67"/>
      <c r="M205" s="126"/>
      <c r="N205" s="67"/>
      <c r="O205" s="67"/>
      <c r="P205" s="67"/>
      <c r="Q205" s="67"/>
      <c r="R205" s="126"/>
      <c r="S205" s="67"/>
      <c r="T205" s="67"/>
      <c r="U205" s="67"/>
      <c r="V205" s="67"/>
      <c r="W205" s="157"/>
      <c r="X205" s="157"/>
      <c r="Y205" s="157"/>
      <c r="Z205" s="157"/>
      <c r="AA205" s="156"/>
    </row>
    <row r="206" spans="4:27" s="86" customFormat="1" x14ac:dyDescent="0.25">
      <c r="D206" s="66"/>
      <c r="E206" s="67"/>
      <c r="F206" s="67"/>
      <c r="G206" s="67"/>
      <c r="H206" s="67"/>
      <c r="I206" s="67"/>
      <c r="J206" s="67"/>
      <c r="K206" s="67"/>
      <c r="L206" s="67"/>
      <c r="M206" s="126"/>
      <c r="N206" s="67"/>
      <c r="O206" s="67"/>
      <c r="P206" s="67"/>
      <c r="Q206" s="67"/>
      <c r="R206" s="126"/>
      <c r="S206" s="67"/>
      <c r="T206" s="67"/>
      <c r="U206" s="67"/>
      <c r="V206" s="67"/>
      <c r="W206" s="157"/>
      <c r="X206" s="157"/>
      <c r="Y206" s="157"/>
      <c r="Z206" s="157"/>
      <c r="AA206" s="156"/>
    </row>
    <row r="207" spans="4:27" s="86" customFormat="1" x14ac:dyDescent="0.25">
      <c r="D207" s="66"/>
      <c r="E207" s="67"/>
      <c r="F207" s="67"/>
      <c r="G207" s="67"/>
      <c r="H207" s="67"/>
      <c r="I207" s="67"/>
      <c r="J207" s="67"/>
      <c r="K207" s="67"/>
      <c r="L207" s="67"/>
      <c r="M207" s="126"/>
      <c r="N207" s="67"/>
      <c r="O207" s="67"/>
      <c r="P207" s="67"/>
      <c r="Q207" s="67"/>
      <c r="R207" s="126"/>
      <c r="S207" s="67"/>
      <c r="T207" s="67"/>
      <c r="U207" s="67"/>
      <c r="V207" s="67"/>
      <c r="W207" s="157"/>
      <c r="X207" s="157"/>
      <c r="Y207" s="157"/>
      <c r="Z207" s="157"/>
      <c r="AA207" s="156"/>
    </row>
    <row r="208" spans="4:27" s="86" customFormat="1" x14ac:dyDescent="0.25">
      <c r="D208" s="66"/>
      <c r="E208" s="67"/>
      <c r="F208" s="67"/>
      <c r="G208" s="67"/>
      <c r="H208" s="67"/>
      <c r="I208" s="67"/>
      <c r="J208" s="67"/>
      <c r="K208" s="67"/>
      <c r="L208" s="67"/>
      <c r="M208" s="126"/>
      <c r="N208" s="67"/>
      <c r="O208" s="67"/>
      <c r="P208" s="67"/>
      <c r="Q208" s="67"/>
      <c r="R208" s="126"/>
      <c r="S208" s="67"/>
      <c r="T208" s="67"/>
      <c r="U208" s="67"/>
      <c r="V208" s="67"/>
      <c r="W208" s="157"/>
      <c r="X208" s="157"/>
      <c r="Y208" s="157"/>
      <c r="Z208" s="157"/>
      <c r="AA208" s="156"/>
    </row>
    <row r="209" spans="4:27" s="86" customFormat="1" x14ac:dyDescent="0.25">
      <c r="D209" s="66"/>
      <c r="E209" s="67"/>
      <c r="F209" s="67"/>
      <c r="G209" s="67"/>
      <c r="H209" s="67"/>
      <c r="I209" s="67"/>
      <c r="J209" s="67"/>
      <c r="K209" s="67"/>
      <c r="L209" s="67"/>
      <c r="M209" s="126"/>
      <c r="N209" s="67"/>
      <c r="O209" s="67"/>
      <c r="P209" s="67"/>
      <c r="Q209" s="67"/>
      <c r="R209" s="126"/>
      <c r="S209" s="67"/>
      <c r="T209" s="67"/>
      <c r="U209" s="67"/>
      <c r="V209" s="67"/>
      <c r="W209" s="157"/>
      <c r="X209" s="157"/>
      <c r="Y209" s="157"/>
      <c r="Z209" s="157"/>
      <c r="AA209" s="156"/>
    </row>
    <row r="210" spans="4:27" s="86" customFormat="1" x14ac:dyDescent="0.25">
      <c r="D210" s="66"/>
      <c r="E210" s="67"/>
      <c r="F210" s="67"/>
      <c r="G210" s="67"/>
      <c r="H210" s="67"/>
      <c r="I210" s="67"/>
      <c r="J210" s="67"/>
      <c r="K210" s="67"/>
      <c r="L210" s="67"/>
      <c r="M210" s="126"/>
      <c r="N210" s="67"/>
      <c r="O210" s="67"/>
      <c r="P210" s="67"/>
      <c r="Q210" s="67"/>
      <c r="R210" s="126"/>
      <c r="S210" s="67"/>
      <c r="T210" s="67"/>
      <c r="U210" s="67"/>
      <c r="V210" s="67"/>
      <c r="W210" s="157"/>
      <c r="X210" s="157"/>
      <c r="Y210" s="157"/>
      <c r="Z210" s="157"/>
      <c r="AA210" s="156"/>
    </row>
    <row r="211" spans="4:27" s="86" customFormat="1" x14ac:dyDescent="0.25">
      <c r="D211" s="66"/>
      <c r="E211" s="67"/>
      <c r="F211" s="67"/>
      <c r="G211" s="67"/>
      <c r="H211" s="67"/>
      <c r="I211" s="67"/>
      <c r="J211" s="67"/>
      <c r="K211" s="67"/>
      <c r="L211" s="67"/>
      <c r="M211" s="126"/>
      <c r="N211" s="67"/>
      <c r="O211" s="67"/>
      <c r="P211" s="67"/>
      <c r="Q211" s="67"/>
      <c r="R211" s="126"/>
      <c r="S211" s="67"/>
      <c r="T211" s="67"/>
      <c r="U211" s="67"/>
      <c r="V211" s="67"/>
      <c r="W211" s="157"/>
      <c r="X211" s="157"/>
      <c r="Y211" s="157"/>
      <c r="Z211" s="157"/>
      <c r="AA211" s="156"/>
    </row>
    <row r="212" spans="4:27" s="86" customFormat="1" x14ac:dyDescent="0.25">
      <c r="D212" s="66"/>
      <c r="E212" s="67"/>
      <c r="F212" s="67"/>
      <c r="G212" s="67"/>
      <c r="H212" s="67"/>
      <c r="I212" s="67"/>
      <c r="J212" s="67"/>
      <c r="K212" s="67"/>
      <c r="L212" s="67"/>
      <c r="M212" s="126"/>
      <c r="N212" s="67"/>
      <c r="O212" s="67"/>
      <c r="P212" s="67"/>
      <c r="Q212" s="67"/>
      <c r="R212" s="126"/>
      <c r="S212" s="67"/>
      <c r="T212" s="67"/>
      <c r="U212" s="67"/>
      <c r="V212" s="67"/>
      <c r="W212" s="157"/>
      <c r="X212" s="157"/>
      <c r="Y212" s="157"/>
      <c r="Z212" s="157"/>
      <c r="AA212" s="156"/>
    </row>
    <row r="213" spans="4:27" s="86" customFormat="1" x14ac:dyDescent="0.25">
      <c r="D213" s="66"/>
      <c r="E213" s="67"/>
      <c r="F213" s="67"/>
      <c r="G213" s="67"/>
      <c r="H213" s="67"/>
      <c r="I213" s="67"/>
      <c r="J213" s="67"/>
      <c r="K213" s="67"/>
      <c r="L213" s="67"/>
      <c r="M213" s="126"/>
      <c r="N213" s="67"/>
      <c r="O213" s="67"/>
      <c r="P213" s="67"/>
      <c r="Q213" s="67"/>
      <c r="R213" s="126"/>
      <c r="S213" s="67"/>
      <c r="T213" s="67"/>
      <c r="U213" s="67"/>
      <c r="V213" s="67"/>
      <c r="W213" s="157"/>
      <c r="X213" s="157"/>
      <c r="Y213" s="157"/>
      <c r="Z213" s="157"/>
      <c r="AA213" s="156"/>
    </row>
    <row r="214" spans="4:27" s="86" customFormat="1" x14ac:dyDescent="0.25">
      <c r="D214" s="66"/>
      <c r="E214" s="67"/>
      <c r="F214" s="67"/>
      <c r="G214" s="67"/>
      <c r="H214" s="67"/>
      <c r="I214" s="67"/>
      <c r="J214" s="67"/>
      <c r="K214" s="67"/>
      <c r="L214" s="67"/>
      <c r="M214" s="126"/>
      <c r="N214" s="67"/>
      <c r="O214" s="67"/>
      <c r="P214" s="67"/>
      <c r="Q214" s="67"/>
      <c r="R214" s="126"/>
      <c r="S214" s="67"/>
      <c r="T214" s="67"/>
      <c r="U214" s="67"/>
      <c r="V214" s="67"/>
      <c r="W214" s="157"/>
      <c r="X214" s="157"/>
      <c r="Y214" s="157"/>
      <c r="Z214" s="157"/>
      <c r="AA214" s="156"/>
    </row>
    <row r="215" spans="4:27" s="86" customFormat="1" x14ac:dyDescent="0.25">
      <c r="D215" s="66"/>
      <c r="E215" s="67"/>
      <c r="F215" s="67"/>
      <c r="G215" s="67"/>
      <c r="H215" s="67"/>
      <c r="I215" s="67"/>
      <c r="J215" s="67"/>
      <c r="K215" s="67"/>
      <c r="L215" s="67"/>
      <c r="M215" s="126"/>
      <c r="N215" s="67"/>
      <c r="O215" s="67"/>
      <c r="P215" s="67"/>
      <c r="Q215" s="67"/>
      <c r="R215" s="126"/>
      <c r="S215" s="67"/>
      <c r="T215" s="67"/>
      <c r="U215" s="67"/>
      <c r="V215" s="67"/>
      <c r="W215" s="157"/>
      <c r="X215" s="157"/>
      <c r="Y215" s="157"/>
      <c r="Z215" s="157"/>
      <c r="AA215" s="156"/>
    </row>
    <row r="216" spans="4:27" s="86" customFormat="1" x14ac:dyDescent="0.25">
      <c r="D216" s="66"/>
      <c r="E216" s="67"/>
      <c r="F216" s="67"/>
      <c r="G216" s="67"/>
      <c r="H216" s="67"/>
      <c r="I216" s="67"/>
      <c r="J216" s="67"/>
      <c r="K216" s="67"/>
      <c r="L216" s="67"/>
      <c r="M216" s="126"/>
      <c r="N216" s="67"/>
      <c r="O216" s="67"/>
      <c r="P216" s="67"/>
      <c r="Q216" s="67"/>
      <c r="R216" s="126"/>
      <c r="S216" s="67"/>
      <c r="T216" s="67"/>
      <c r="U216" s="67"/>
      <c r="V216" s="67"/>
      <c r="W216" s="157"/>
      <c r="X216" s="157"/>
      <c r="Y216" s="157"/>
      <c r="Z216" s="157"/>
      <c r="AA216" s="156"/>
    </row>
    <row r="217" spans="4:27" s="86" customFormat="1" x14ac:dyDescent="0.25">
      <c r="D217" s="66"/>
      <c r="E217" s="67"/>
      <c r="F217" s="67"/>
      <c r="G217" s="67"/>
      <c r="H217" s="67"/>
      <c r="I217" s="67"/>
      <c r="J217" s="67"/>
      <c r="K217" s="67"/>
      <c r="L217" s="67"/>
      <c r="M217" s="126"/>
      <c r="N217" s="67"/>
      <c r="O217" s="67"/>
      <c r="P217" s="67"/>
      <c r="Q217" s="67"/>
      <c r="R217" s="126"/>
      <c r="S217" s="67"/>
      <c r="T217" s="67"/>
      <c r="U217" s="67"/>
      <c r="V217" s="67"/>
      <c r="W217" s="157"/>
      <c r="X217" s="157"/>
      <c r="Y217" s="157"/>
      <c r="Z217" s="157"/>
      <c r="AA217" s="156"/>
    </row>
    <row r="218" spans="4:27" s="86" customFormat="1" x14ac:dyDescent="0.25">
      <c r="D218" s="66"/>
      <c r="E218" s="67"/>
      <c r="F218" s="67"/>
      <c r="G218" s="67"/>
      <c r="H218" s="67"/>
      <c r="I218" s="67"/>
      <c r="J218" s="67"/>
      <c r="K218" s="67"/>
      <c r="L218" s="67"/>
      <c r="M218" s="126"/>
      <c r="N218" s="67"/>
      <c r="O218" s="67"/>
      <c r="P218" s="67"/>
      <c r="Q218" s="67"/>
      <c r="R218" s="126"/>
      <c r="S218" s="67"/>
      <c r="T218" s="67"/>
      <c r="U218" s="67"/>
      <c r="V218" s="67"/>
      <c r="W218" s="157"/>
      <c r="X218" s="157"/>
      <c r="Y218" s="157"/>
      <c r="Z218" s="157"/>
      <c r="AA218" s="156"/>
    </row>
    <row r="219" spans="4:27" s="86" customFormat="1" x14ac:dyDescent="0.25">
      <c r="D219" s="66"/>
      <c r="E219" s="67"/>
      <c r="F219" s="67"/>
      <c r="G219" s="67"/>
      <c r="H219" s="67"/>
      <c r="I219" s="67"/>
      <c r="J219" s="67"/>
      <c r="K219" s="67"/>
      <c r="L219" s="67"/>
      <c r="M219" s="126"/>
      <c r="N219" s="67"/>
      <c r="O219" s="67"/>
      <c r="P219" s="67"/>
      <c r="Q219" s="67"/>
      <c r="R219" s="126"/>
      <c r="S219" s="67"/>
      <c r="T219" s="67"/>
      <c r="U219" s="67"/>
      <c r="V219" s="67"/>
      <c r="W219" s="157"/>
      <c r="X219" s="157"/>
      <c r="Y219" s="157"/>
      <c r="Z219" s="157"/>
      <c r="AA219" s="156"/>
    </row>
    <row r="220" spans="4:27" s="86" customFormat="1" x14ac:dyDescent="0.25">
      <c r="D220" s="66"/>
      <c r="E220" s="67"/>
      <c r="F220" s="67"/>
      <c r="G220" s="67"/>
      <c r="H220" s="67"/>
      <c r="I220" s="67"/>
      <c r="J220" s="67"/>
      <c r="K220" s="67"/>
      <c r="L220" s="67"/>
      <c r="M220" s="126"/>
      <c r="N220" s="67"/>
      <c r="O220" s="67"/>
      <c r="P220" s="67"/>
      <c r="Q220" s="67"/>
      <c r="R220" s="126"/>
      <c r="S220" s="67"/>
      <c r="T220" s="67"/>
      <c r="U220" s="67"/>
      <c r="V220" s="67"/>
      <c r="W220" s="157"/>
      <c r="X220" s="157"/>
      <c r="Y220" s="157"/>
      <c r="Z220" s="157"/>
      <c r="AA220" s="156"/>
    </row>
    <row r="221" spans="4:27" s="86" customFormat="1" x14ac:dyDescent="0.25">
      <c r="D221" s="66"/>
      <c r="E221" s="67"/>
      <c r="F221" s="67"/>
      <c r="G221" s="67"/>
      <c r="H221" s="67"/>
      <c r="I221" s="67"/>
      <c r="J221" s="67"/>
      <c r="K221" s="67"/>
      <c r="L221" s="67"/>
      <c r="M221" s="126"/>
      <c r="N221" s="67"/>
      <c r="O221" s="67"/>
      <c r="P221" s="67"/>
      <c r="Q221" s="67"/>
      <c r="R221" s="126"/>
      <c r="S221" s="67"/>
      <c r="T221" s="67"/>
      <c r="U221" s="67"/>
      <c r="V221" s="67"/>
      <c r="W221" s="157"/>
      <c r="X221" s="157"/>
      <c r="Y221" s="157"/>
      <c r="Z221" s="157"/>
      <c r="AA221" s="156"/>
    </row>
    <row r="222" spans="4:27" s="86" customFormat="1" x14ac:dyDescent="0.25">
      <c r="D222" s="66"/>
      <c r="E222" s="67"/>
      <c r="F222" s="67"/>
      <c r="G222" s="67"/>
      <c r="H222" s="67"/>
      <c r="I222" s="67"/>
      <c r="J222" s="67"/>
      <c r="K222" s="67"/>
      <c r="L222" s="67"/>
      <c r="M222" s="126"/>
      <c r="N222" s="67"/>
      <c r="O222" s="67"/>
      <c r="P222" s="67"/>
      <c r="Q222" s="67"/>
      <c r="R222" s="126"/>
      <c r="S222" s="67"/>
      <c r="T222" s="67"/>
      <c r="U222" s="67"/>
      <c r="V222" s="67"/>
      <c r="W222" s="157"/>
      <c r="X222" s="157"/>
      <c r="Y222" s="157"/>
      <c r="Z222" s="157"/>
      <c r="AA222" s="156"/>
    </row>
    <row r="223" spans="4:27" s="86" customFormat="1" x14ac:dyDescent="0.25">
      <c r="D223" s="66"/>
      <c r="E223" s="67"/>
      <c r="F223" s="67"/>
      <c r="G223" s="67"/>
      <c r="H223" s="67"/>
      <c r="I223" s="67"/>
      <c r="J223" s="67"/>
      <c r="K223" s="67"/>
      <c r="L223" s="67"/>
      <c r="M223" s="126"/>
      <c r="N223" s="67"/>
      <c r="O223" s="67"/>
      <c r="P223" s="67"/>
      <c r="Q223" s="67"/>
      <c r="R223" s="126"/>
      <c r="S223" s="67"/>
      <c r="T223" s="67"/>
      <c r="U223" s="67"/>
      <c r="V223" s="67"/>
      <c r="W223" s="157"/>
      <c r="X223" s="157"/>
      <c r="Y223" s="157"/>
      <c r="Z223" s="157"/>
      <c r="AA223" s="156"/>
    </row>
    <row r="224" spans="4:27" s="86" customFormat="1" x14ac:dyDescent="0.25">
      <c r="D224" s="66"/>
      <c r="E224" s="67"/>
      <c r="F224" s="67"/>
      <c r="G224" s="67"/>
      <c r="H224" s="67"/>
      <c r="I224" s="67"/>
      <c r="J224" s="67"/>
      <c r="K224" s="67"/>
      <c r="L224" s="67"/>
      <c r="M224" s="126"/>
      <c r="N224" s="67"/>
      <c r="O224" s="67"/>
      <c r="P224" s="67"/>
      <c r="Q224" s="67"/>
      <c r="R224" s="126"/>
      <c r="S224" s="67"/>
      <c r="T224" s="67"/>
      <c r="U224" s="67"/>
      <c r="V224" s="67"/>
      <c r="W224" s="157"/>
      <c r="X224" s="157"/>
      <c r="Y224" s="157"/>
      <c r="Z224" s="157"/>
      <c r="AA224" s="156"/>
    </row>
    <row r="225" spans="4:27" s="86" customFormat="1" x14ac:dyDescent="0.25">
      <c r="D225" s="66"/>
      <c r="E225" s="67"/>
      <c r="F225" s="67"/>
      <c r="G225" s="67"/>
      <c r="H225" s="67"/>
      <c r="I225" s="67"/>
      <c r="J225" s="67"/>
      <c r="K225" s="67"/>
      <c r="L225" s="67"/>
      <c r="M225" s="126"/>
      <c r="N225" s="67"/>
      <c r="O225" s="67"/>
      <c r="P225" s="67"/>
      <c r="Q225" s="67"/>
      <c r="R225" s="126"/>
      <c r="S225" s="67"/>
      <c r="T225" s="67"/>
      <c r="U225" s="67"/>
      <c r="V225" s="67"/>
      <c r="W225" s="157"/>
      <c r="X225" s="157"/>
      <c r="Y225" s="157"/>
      <c r="Z225" s="157"/>
      <c r="AA225" s="156"/>
    </row>
    <row r="226" spans="4:27" s="86" customFormat="1" x14ac:dyDescent="0.25">
      <c r="D226" s="66"/>
      <c r="E226" s="67"/>
      <c r="F226" s="67"/>
      <c r="G226" s="67"/>
      <c r="H226" s="67"/>
      <c r="I226" s="67"/>
      <c r="J226" s="67"/>
      <c r="K226" s="67"/>
      <c r="L226" s="67"/>
      <c r="M226" s="126"/>
      <c r="N226" s="67"/>
      <c r="O226" s="67"/>
      <c r="P226" s="67"/>
      <c r="Q226" s="67"/>
      <c r="R226" s="126"/>
      <c r="S226" s="67"/>
      <c r="T226" s="67"/>
      <c r="U226" s="67"/>
      <c r="V226" s="67"/>
      <c r="W226" s="157"/>
      <c r="X226" s="157"/>
      <c r="Y226" s="157"/>
      <c r="Z226" s="157"/>
      <c r="AA226" s="156"/>
    </row>
    <row r="227" spans="4:27" s="86" customFormat="1" x14ac:dyDescent="0.25">
      <c r="D227" s="66"/>
      <c r="E227" s="67"/>
      <c r="F227" s="67"/>
      <c r="G227" s="67"/>
      <c r="H227" s="67"/>
      <c r="I227" s="67"/>
      <c r="J227" s="67"/>
      <c r="K227" s="67"/>
      <c r="L227" s="67"/>
      <c r="M227" s="126"/>
      <c r="N227" s="67"/>
      <c r="O227" s="67"/>
      <c r="P227" s="67"/>
      <c r="Q227" s="67"/>
      <c r="R227" s="126"/>
      <c r="S227" s="67"/>
      <c r="T227" s="67"/>
      <c r="U227" s="67"/>
      <c r="V227" s="67"/>
      <c r="W227" s="157"/>
      <c r="X227" s="157"/>
      <c r="Y227" s="157"/>
      <c r="Z227" s="157"/>
      <c r="AA227" s="156"/>
    </row>
    <row r="228" spans="4:27" s="86" customFormat="1" x14ac:dyDescent="0.25">
      <c r="D228" s="66"/>
      <c r="E228" s="67"/>
      <c r="F228" s="67"/>
      <c r="G228" s="67"/>
      <c r="H228" s="67"/>
      <c r="I228" s="67"/>
      <c r="J228" s="67"/>
      <c r="K228" s="67"/>
      <c r="L228" s="67"/>
      <c r="M228" s="126"/>
      <c r="N228" s="67"/>
      <c r="O228" s="67"/>
      <c r="P228" s="67"/>
      <c r="Q228" s="67"/>
      <c r="R228" s="126"/>
      <c r="S228" s="67"/>
      <c r="T228" s="67"/>
      <c r="U228" s="67"/>
      <c r="V228" s="67"/>
      <c r="W228" s="157"/>
      <c r="X228" s="157"/>
      <c r="Y228" s="157"/>
      <c r="Z228" s="157"/>
      <c r="AA228" s="156"/>
    </row>
    <row r="229" spans="4:27" s="86" customFormat="1" x14ac:dyDescent="0.25">
      <c r="D229" s="66"/>
      <c r="E229" s="67"/>
      <c r="F229" s="67"/>
      <c r="G229" s="67"/>
      <c r="H229" s="67"/>
      <c r="I229" s="67"/>
      <c r="J229" s="67"/>
      <c r="K229" s="67"/>
      <c r="L229" s="67"/>
      <c r="M229" s="126"/>
      <c r="N229" s="67"/>
      <c r="O229" s="67"/>
      <c r="P229" s="67"/>
      <c r="Q229" s="67"/>
      <c r="R229" s="126"/>
      <c r="S229" s="67"/>
      <c r="T229" s="67"/>
      <c r="U229" s="67"/>
      <c r="V229" s="67"/>
      <c r="W229" s="157"/>
      <c r="X229" s="157"/>
      <c r="Y229" s="157"/>
      <c r="Z229" s="157"/>
      <c r="AA229" s="156"/>
    </row>
    <row r="230" spans="4:27" s="86" customFormat="1" x14ac:dyDescent="0.25">
      <c r="D230" s="66"/>
      <c r="E230" s="67"/>
      <c r="F230" s="67"/>
      <c r="G230" s="67"/>
      <c r="H230" s="67"/>
      <c r="I230" s="67"/>
      <c r="J230" s="67"/>
      <c r="K230" s="67"/>
      <c r="L230" s="67"/>
      <c r="M230" s="126"/>
      <c r="N230" s="67"/>
      <c r="O230" s="67"/>
      <c r="P230" s="67"/>
      <c r="Q230" s="67"/>
      <c r="R230" s="126"/>
      <c r="S230" s="67"/>
      <c r="T230" s="67"/>
      <c r="U230" s="67"/>
      <c r="V230" s="67"/>
      <c r="W230" s="157"/>
      <c r="X230" s="157"/>
      <c r="Y230" s="157"/>
      <c r="Z230" s="157"/>
      <c r="AA230" s="156"/>
    </row>
    <row r="231" spans="4:27" s="86" customFormat="1" x14ac:dyDescent="0.25">
      <c r="D231" s="66"/>
      <c r="E231" s="67"/>
      <c r="F231" s="67"/>
      <c r="G231" s="67"/>
      <c r="H231" s="67"/>
      <c r="I231" s="67"/>
      <c r="J231" s="67"/>
      <c r="K231" s="67"/>
      <c r="L231" s="67"/>
      <c r="M231" s="126"/>
      <c r="N231" s="67"/>
      <c r="O231" s="67"/>
      <c r="P231" s="67"/>
      <c r="Q231" s="67"/>
      <c r="R231" s="126"/>
      <c r="S231" s="67"/>
      <c r="T231" s="67"/>
      <c r="U231" s="67"/>
      <c r="V231" s="67"/>
      <c r="W231" s="157"/>
      <c r="X231" s="157"/>
      <c r="Y231" s="157"/>
      <c r="Z231" s="157"/>
      <c r="AA231" s="156"/>
    </row>
    <row r="232" spans="4:27" s="86" customFormat="1" x14ac:dyDescent="0.25">
      <c r="D232" s="66"/>
      <c r="E232" s="67"/>
      <c r="F232" s="67"/>
      <c r="G232" s="67"/>
      <c r="H232" s="67"/>
      <c r="I232" s="67"/>
      <c r="J232" s="67"/>
      <c r="K232" s="67"/>
      <c r="L232" s="67"/>
      <c r="M232" s="126"/>
      <c r="N232" s="67"/>
      <c r="O232" s="67"/>
      <c r="P232" s="67"/>
      <c r="Q232" s="67"/>
      <c r="R232" s="126"/>
      <c r="S232" s="67"/>
      <c r="T232" s="67"/>
      <c r="U232" s="67"/>
      <c r="V232" s="67"/>
      <c r="W232" s="157"/>
      <c r="X232" s="157"/>
      <c r="Y232" s="157"/>
      <c r="Z232" s="157"/>
      <c r="AA232" s="156"/>
    </row>
    <row r="233" spans="4:27" s="86" customFormat="1" x14ac:dyDescent="0.25">
      <c r="D233" s="66"/>
      <c r="E233" s="67"/>
      <c r="F233" s="67"/>
      <c r="G233" s="67"/>
      <c r="H233" s="67"/>
      <c r="I233" s="67"/>
      <c r="J233" s="67"/>
      <c r="K233" s="67"/>
      <c r="L233" s="67"/>
      <c r="M233" s="126"/>
      <c r="N233" s="67"/>
      <c r="O233" s="67"/>
      <c r="P233" s="67"/>
      <c r="Q233" s="67"/>
      <c r="R233" s="126"/>
      <c r="S233" s="67"/>
      <c r="T233" s="67"/>
      <c r="U233" s="67"/>
      <c r="V233" s="67"/>
      <c r="W233" s="157"/>
      <c r="X233" s="157"/>
      <c r="Y233" s="157"/>
      <c r="Z233" s="157"/>
      <c r="AA233" s="156"/>
    </row>
    <row r="234" spans="4:27" s="86" customFormat="1" x14ac:dyDescent="0.25">
      <c r="D234" s="66"/>
      <c r="E234" s="67"/>
      <c r="F234" s="67"/>
      <c r="G234" s="67"/>
      <c r="H234" s="67"/>
      <c r="I234" s="67"/>
      <c r="J234" s="67"/>
      <c r="K234" s="67"/>
      <c r="L234" s="67"/>
      <c r="M234" s="126"/>
      <c r="N234" s="67"/>
      <c r="O234" s="67"/>
      <c r="P234" s="67"/>
      <c r="Q234" s="67"/>
      <c r="R234" s="126"/>
      <c r="S234" s="67"/>
      <c r="T234" s="67"/>
      <c r="U234" s="67"/>
      <c r="V234" s="67"/>
      <c r="W234" s="157"/>
      <c r="X234" s="157"/>
      <c r="Y234" s="157"/>
      <c r="Z234" s="157"/>
      <c r="AA234" s="156"/>
    </row>
    <row r="235" spans="4:27" s="86" customFormat="1" x14ac:dyDescent="0.25">
      <c r="D235" s="66"/>
      <c r="E235" s="67"/>
      <c r="F235" s="67"/>
      <c r="G235" s="67"/>
      <c r="H235" s="67"/>
      <c r="I235" s="67"/>
      <c r="J235" s="67"/>
      <c r="K235" s="67"/>
      <c r="L235" s="67"/>
      <c r="M235" s="126"/>
      <c r="N235" s="67"/>
      <c r="O235" s="67"/>
      <c r="P235" s="67"/>
      <c r="Q235" s="67"/>
      <c r="R235" s="126"/>
      <c r="S235" s="67"/>
      <c r="T235" s="67"/>
      <c r="U235" s="67"/>
      <c r="V235" s="67"/>
      <c r="W235" s="157"/>
      <c r="X235" s="157"/>
      <c r="Y235" s="157"/>
      <c r="Z235" s="157"/>
      <c r="AA235" s="156"/>
    </row>
    <row r="236" spans="4:27" s="86" customFormat="1" x14ac:dyDescent="0.25">
      <c r="D236" s="66"/>
      <c r="E236" s="67"/>
      <c r="F236" s="67"/>
      <c r="G236" s="67"/>
      <c r="H236" s="67"/>
      <c r="I236" s="67"/>
      <c r="J236" s="67"/>
      <c r="K236" s="67"/>
      <c r="L236" s="67"/>
      <c r="M236" s="126"/>
      <c r="N236" s="67"/>
      <c r="O236" s="67"/>
      <c r="P236" s="67"/>
      <c r="Q236" s="67"/>
      <c r="R236" s="126"/>
      <c r="S236" s="67"/>
      <c r="T236" s="67"/>
      <c r="U236" s="67"/>
      <c r="V236" s="67"/>
      <c r="W236" s="157"/>
      <c r="X236" s="157"/>
      <c r="Y236" s="157"/>
      <c r="Z236" s="157"/>
      <c r="AA236" s="156"/>
    </row>
    <row r="237" spans="4:27" s="86" customFormat="1" x14ac:dyDescent="0.25">
      <c r="D237" s="66"/>
      <c r="E237" s="67"/>
      <c r="F237" s="67"/>
      <c r="G237" s="67"/>
      <c r="H237" s="67"/>
      <c r="I237" s="67"/>
      <c r="J237" s="67"/>
      <c r="K237" s="67"/>
      <c r="L237" s="67"/>
      <c r="M237" s="126"/>
      <c r="N237" s="67"/>
      <c r="O237" s="67"/>
      <c r="P237" s="67"/>
      <c r="Q237" s="67"/>
      <c r="R237" s="126"/>
      <c r="S237" s="67"/>
      <c r="T237" s="67"/>
      <c r="U237" s="67"/>
      <c r="V237" s="67"/>
      <c r="W237" s="157"/>
      <c r="X237" s="157"/>
      <c r="Y237" s="157"/>
      <c r="Z237" s="157"/>
      <c r="AA237" s="156"/>
    </row>
    <row r="238" spans="4:27" s="86" customFormat="1" x14ac:dyDescent="0.25">
      <c r="D238" s="66"/>
      <c r="E238" s="67"/>
      <c r="F238" s="67"/>
      <c r="G238" s="67"/>
      <c r="H238" s="67"/>
      <c r="I238" s="67"/>
      <c r="J238" s="67"/>
      <c r="K238" s="67"/>
      <c r="L238" s="67"/>
      <c r="M238" s="126"/>
      <c r="N238" s="67"/>
      <c r="O238" s="67"/>
      <c r="P238" s="67"/>
      <c r="Q238" s="67"/>
      <c r="R238" s="126"/>
      <c r="S238" s="67"/>
      <c r="T238" s="67"/>
      <c r="U238" s="67"/>
      <c r="V238" s="67"/>
      <c r="W238" s="157"/>
      <c r="X238" s="157"/>
      <c r="Y238" s="157"/>
      <c r="Z238" s="157"/>
      <c r="AA238" s="156"/>
    </row>
    <row r="239" spans="4:27" s="86" customFormat="1" x14ac:dyDescent="0.25">
      <c r="D239" s="66"/>
      <c r="E239" s="67"/>
      <c r="F239" s="67"/>
      <c r="G239" s="67"/>
      <c r="H239" s="67"/>
      <c r="I239" s="67"/>
      <c r="J239" s="67"/>
      <c r="K239" s="67"/>
      <c r="L239" s="67"/>
      <c r="M239" s="126"/>
      <c r="N239" s="67"/>
      <c r="O239" s="67"/>
      <c r="P239" s="67"/>
      <c r="Q239" s="67"/>
      <c r="R239" s="126"/>
      <c r="S239" s="67"/>
      <c r="T239" s="67"/>
      <c r="U239" s="67"/>
      <c r="V239" s="67"/>
      <c r="W239" s="157"/>
      <c r="X239" s="157"/>
      <c r="Y239" s="157"/>
      <c r="Z239" s="157"/>
      <c r="AA239" s="156"/>
    </row>
    <row r="240" spans="4:27" s="86" customFormat="1" x14ac:dyDescent="0.25">
      <c r="D240" s="66"/>
      <c r="E240" s="67"/>
      <c r="F240" s="67"/>
      <c r="G240" s="67"/>
      <c r="H240" s="67"/>
      <c r="I240" s="67"/>
      <c r="J240" s="67"/>
      <c r="K240" s="67"/>
      <c r="L240" s="67"/>
      <c r="M240" s="126"/>
      <c r="N240" s="67"/>
      <c r="O240" s="67"/>
      <c r="P240" s="67"/>
      <c r="Q240" s="67"/>
      <c r="R240" s="126"/>
      <c r="S240" s="67"/>
      <c r="T240" s="67"/>
      <c r="U240" s="67"/>
      <c r="V240" s="67"/>
      <c r="W240" s="157"/>
      <c r="X240" s="157"/>
      <c r="Y240" s="157"/>
      <c r="Z240" s="157"/>
      <c r="AA240" s="156"/>
    </row>
    <row r="241" spans="4:27" s="86" customFormat="1" x14ac:dyDescent="0.25">
      <c r="D241" s="66"/>
      <c r="E241" s="67"/>
      <c r="F241" s="67"/>
      <c r="G241" s="67"/>
      <c r="H241" s="67"/>
      <c r="I241" s="67"/>
      <c r="J241" s="67"/>
      <c r="K241" s="67"/>
      <c r="L241" s="67"/>
      <c r="M241" s="126"/>
      <c r="N241" s="67"/>
      <c r="O241" s="67"/>
      <c r="P241" s="67"/>
      <c r="Q241" s="67"/>
      <c r="R241" s="126"/>
      <c r="S241" s="67"/>
      <c r="T241" s="67"/>
      <c r="U241" s="67"/>
      <c r="V241" s="67"/>
      <c r="W241" s="157"/>
      <c r="X241" s="157"/>
      <c r="Y241" s="157"/>
      <c r="Z241" s="157"/>
      <c r="AA241" s="156"/>
    </row>
    <row r="242" spans="4:27" s="86" customFormat="1" x14ac:dyDescent="0.25">
      <c r="D242" s="66"/>
      <c r="E242" s="67"/>
      <c r="F242" s="67"/>
      <c r="G242" s="67"/>
      <c r="H242" s="67"/>
      <c r="I242" s="67"/>
      <c r="J242" s="67"/>
      <c r="K242" s="67"/>
      <c r="L242" s="67"/>
      <c r="M242" s="126"/>
      <c r="N242" s="67"/>
      <c r="O242" s="67"/>
      <c r="P242" s="67"/>
      <c r="Q242" s="67"/>
      <c r="R242" s="126"/>
      <c r="S242" s="67"/>
      <c r="T242" s="67"/>
      <c r="U242" s="67"/>
      <c r="V242" s="67"/>
      <c r="W242" s="157"/>
      <c r="X242" s="157"/>
      <c r="Y242" s="157"/>
      <c r="Z242" s="157"/>
      <c r="AA242" s="156"/>
    </row>
    <row r="243" spans="4:27" s="86" customFormat="1" x14ac:dyDescent="0.25">
      <c r="D243" s="66"/>
      <c r="E243" s="67"/>
      <c r="F243" s="67"/>
      <c r="G243" s="67"/>
      <c r="H243" s="67"/>
      <c r="I243" s="67"/>
      <c r="J243" s="67"/>
      <c r="K243" s="67"/>
      <c r="L243" s="67"/>
      <c r="M243" s="126"/>
      <c r="N243" s="67"/>
      <c r="O243" s="67"/>
      <c r="P243" s="67"/>
      <c r="Q243" s="67"/>
      <c r="R243" s="126"/>
      <c r="S243" s="67"/>
      <c r="T243" s="67"/>
      <c r="U243" s="67"/>
      <c r="V243" s="67"/>
      <c r="W243" s="157"/>
      <c r="X243" s="157"/>
      <c r="Y243" s="157"/>
      <c r="Z243" s="157"/>
      <c r="AA243" s="156"/>
    </row>
    <row r="244" spans="4:27" s="86" customFormat="1" x14ac:dyDescent="0.25">
      <c r="D244" s="66"/>
      <c r="E244" s="67"/>
      <c r="F244" s="67"/>
      <c r="G244" s="67"/>
      <c r="H244" s="67"/>
      <c r="I244" s="67"/>
      <c r="J244" s="67"/>
      <c r="K244" s="67"/>
      <c r="L244" s="67"/>
      <c r="M244" s="126"/>
      <c r="N244" s="67"/>
      <c r="O244" s="67"/>
      <c r="P244" s="67"/>
      <c r="Q244" s="67"/>
      <c r="R244" s="126"/>
      <c r="S244" s="67"/>
      <c r="T244" s="67"/>
      <c r="U244" s="67"/>
      <c r="V244" s="67"/>
      <c r="W244" s="157"/>
      <c r="X244" s="157"/>
      <c r="Y244" s="157"/>
      <c r="Z244" s="157"/>
      <c r="AA244" s="156"/>
    </row>
    <row r="245" spans="4:27" s="86" customFormat="1" x14ac:dyDescent="0.25">
      <c r="D245" s="66"/>
      <c r="E245" s="67"/>
      <c r="F245" s="67"/>
      <c r="G245" s="67"/>
      <c r="H245" s="67"/>
      <c r="I245" s="67"/>
      <c r="J245" s="67"/>
      <c r="K245" s="67"/>
      <c r="L245" s="67"/>
      <c r="M245" s="126"/>
      <c r="N245" s="67"/>
      <c r="O245" s="67"/>
      <c r="P245" s="67"/>
      <c r="Q245" s="67"/>
      <c r="R245" s="126"/>
      <c r="S245" s="67"/>
      <c r="T245" s="67"/>
      <c r="U245" s="67"/>
      <c r="V245" s="67"/>
      <c r="W245" s="157"/>
      <c r="X245" s="157"/>
      <c r="Y245" s="157"/>
      <c r="Z245" s="157"/>
      <c r="AA245" s="156"/>
    </row>
    <row r="246" spans="4:27" s="86" customFormat="1" x14ac:dyDescent="0.25">
      <c r="D246" s="66"/>
      <c r="E246" s="67"/>
      <c r="F246" s="67"/>
      <c r="G246" s="67"/>
      <c r="H246" s="67"/>
      <c r="I246" s="67"/>
      <c r="J246" s="67"/>
      <c r="K246" s="67"/>
      <c r="L246" s="67"/>
      <c r="M246" s="126"/>
      <c r="N246" s="67"/>
      <c r="O246" s="67"/>
      <c r="P246" s="67"/>
      <c r="Q246" s="67"/>
      <c r="R246" s="126"/>
      <c r="S246" s="67"/>
      <c r="T246" s="67"/>
      <c r="U246" s="67"/>
      <c r="V246" s="67"/>
      <c r="W246" s="157"/>
      <c r="X246" s="157"/>
      <c r="Y246" s="157"/>
      <c r="Z246" s="157"/>
      <c r="AA246" s="156"/>
    </row>
    <row r="247" spans="4:27" s="86" customFormat="1" x14ac:dyDescent="0.25">
      <c r="D247" s="66"/>
      <c r="E247" s="67"/>
      <c r="F247" s="67"/>
      <c r="G247" s="67"/>
      <c r="H247" s="67"/>
      <c r="I247" s="67"/>
      <c r="J247" s="67"/>
      <c r="K247" s="67"/>
      <c r="L247" s="67"/>
      <c r="M247" s="126"/>
      <c r="N247" s="67"/>
      <c r="O247" s="67"/>
      <c r="P247" s="67"/>
      <c r="Q247" s="67"/>
      <c r="R247" s="126"/>
      <c r="S247" s="67"/>
      <c r="T247" s="67"/>
      <c r="U247" s="67"/>
      <c r="V247" s="67"/>
      <c r="W247" s="157"/>
      <c r="X247" s="157"/>
      <c r="Y247" s="157"/>
      <c r="Z247" s="157"/>
      <c r="AA247" s="156"/>
    </row>
    <row r="248" spans="4:27" s="86" customFormat="1" x14ac:dyDescent="0.25">
      <c r="D248" s="66"/>
      <c r="E248" s="67"/>
      <c r="F248" s="67"/>
      <c r="G248" s="67"/>
      <c r="H248" s="67"/>
      <c r="I248" s="67"/>
      <c r="J248" s="67"/>
      <c r="K248" s="67"/>
      <c r="L248" s="67"/>
      <c r="M248" s="126"/>
      <c r="N248" s="67"/>
      <c r="O248" s="67"/>
      <c r="P248" s="67"/>
      <c r="Q248" s="67"/>
      <c r="R248" s="126"/>
      <c r="S248" s="67"/>
      <c r="T248" s="67"/>
      <c r="U248" s="67"/>
      <c r="V248" s="67"/>
      <c r="W248" s="157"/>
      <c r="X248" s="157"/>
      <c r="Y248" s="157"/>
      <c r="Z248" s="157"/>
      <c r="AA248" s="156"/>
    </row>
    <row r="249" spans="4:27" s="86" customFormat="1" x14ac:dyDescent="0.25">
      <c r="D249" s="66"/>
      <c r="E249" s="67"/>
      <c r="F249" s="67"/>
      <c r="G249" s="67"/>
      <c r="H249" s="67"/>
      <c r="I249" s="67"/>
      <c r="J249" s="67"/>
      <c r="K249" s="67"/>
      <c r="L249" s="67"/>
      <c r="M249" s="126"/>
      <c r="N249" s="67"/>
      <c r="O249" s="67"/>
      <c r="P249" s="67"/>
      <c r="Q249" s="67"/>
      <c r="R249" s="126"/>
      <c r="S249" s="67"/>
      <c r="T249" s="67"/>
      <c r="U249" s="67"/>
      <c r="V249" s="67"/>
      <c r="W249" s="157"/>
      <c r="X249" s="157"/>
      <c r="Y249" s="157"/>
      <c r="Z249" s="157"/>
      <c r="AA249" s="156"/>
    </row>
    <row r="250" spans="4:27" s="86" customFormat="1" x14ac:dyDescent="0.25">
      <c r="D250" s="66"/>
      <c r="E250" s="67"/>
      <c r="F250" s="67"/>
      <c r="G250" s="67"/>
      <c r="H250" s="67"/>
      <c r="I250" s="67"/>
      <c r="J250" s="67"/>
      <c r="K250" s="67"/>
      <c r="L250" s="67"/>
      <c r="M250" s="126"/>
      <c r="N250" s="67"/>
      <c r="O250" s="67"/>
      <c r="P250" s="67"/>
      <c r="Q250" s="67"/>
      <c r="R250" s="126"/>
      <c r="S250" s="67"/>
      <c r="T250" s="67"/>
      <c r="U250" s="67"/>
      <c r="V250" s="67"/>
      <c r="W250" s="157"/>
      <c r="X250" s="157"/>
      <c r="Y250" s="157"/>
      <c r="Z250" s="157"/>
      <c r="AA250" s="156"/>
    </row>
    <row r="251" spans="4:27" s="86" customFormat="1" x14ac:dyDescent="0.25">
      <c r="D251" s="66"/>
      <c r="E251" s="67"/>
      <c r="F251" s="67"/>
      <c r="G251" s="67"/>
      <c r="H251" s="67"/>
      <c r="I251" s="67"/>
      <c r="J251" s="67"/>
      <c r="K251" s="67"/>
      <c r="L251" s="67"/>
      <c r="M251" s="126"/>
      <c r="N251" s="67"/>
      <c r="O251" s="67"/>
      <c r="P251" s="67"/>
      <c r="Q251" s="67"/>
      <c r="R251" s="126"/>
      <c r="S251" s="67"/>
      <c r="T251" s="67"/>
      <c r="U251" s="67"/>
      <c r="V251" s="67"/>
      <c r="W251" s="157"/>
      <c r="X251" s="157"/>
      <c r="Y251" s="157"/>
      <c r="Z251" s="157"/>
      <c r="AA251" s="156"/>
    </row>
    <row r="252" spans="4:27" s="86" customFormat="1" x14ac:dyDescent="0.25">
      <c r="D252" s="66"/>
      <c r="E252" s="67"/>
      <c r="F252" s="67"/>
      <c r="G252" s="67"/>
      <c r="H252" s="67"/>
      <c r="I252" s="67"/>
      <c r="J252" s="67"/>
      <c r="K252" s="67"/>
      <c r="L252" s="67"/>
      <c r="M252" s="126"/>
      <c r="N252" s="67"/>
      <c r="O252" s="67"/>
      <c r="P252" s="67"/>
      <c r="Q252" s="67"/>
      <c r="R252" s="126"/>
      <c r="S252" s="67"/>
      <c r="T252" s="67"/>
      <c r="U252" s="67"/>
      <c r="V252" s="67"/>
      <c r="W252" s="157"/>
      <c r="X252" s="157"/>
      <c r="Y252" s="157"/>
      <c r="Z252" s="157"/>
      <c r="AA252" s="156"/>
    </row>
    <row r="253" spans="4:27" s="86" customFormat="1" x14ac:dyDescent="0.25">
      <c r="D253" s="66"/>
      <c r="E253" s="67"/>
      <c r="F253" s="67"/>
      <c r="G253" s="67"/>
      <c r="H253" s="67"/>
      <c r="I253" s="67"/>
      <c r="J253" s="67"/>
      <c r="K253" s="67"/>
      <c r="L253" s="67"/>
      <c r="M253" s="126"/>
      <c r="N253" s="67"/>
      <c r="O253" s="67"/>
      <c r="P253" s="67"/>
      <c r="Q253" s="67"/>
      <c r="R253" s="126"/>
      <c r="S253" s="67"/>
      <c r="T253" s="67"/>
      <c r="U253" s="67"/>
      <c r="V253" s="67"/>
      <c r="W253" s="157"/>
      <c r="X253" s="157"/>
      <c r="Y253" s="157"/>
      <c r="Z253" s="157"/>
      <c r="AA253" s="156"/>
    </row>
    <row r="254" spans="4:27" s="86" customFormat="1" x14ac:dyDescent="0.25">
      <c r="D254" s="66"/>
      <c r="E254" s="67"/>
      <c r="F254" s="67"/>
      <c r="G254" s="67"/>
      <c r="H254" s="67"/>
      <c r="I254" s="67"/>
      <c r="J254" s="67"/>
      <c r="K254" s="67"/>
      <c r="L254" s="67"/>
      <c r="M254" s="126"/>
      <c r="N254" s="67"/>
      <c r="O254" s="67"/>
      <c r="P254" s="67"/>
      <c r="Q254" s="67"/>
      <c r="R254" s="126"/>
      <c r="S254" s="67"/>
      <c r="T254" s="67"/>
      <c r="U254" s="67"/>
      <c r="V254" s="67"/>
      <c r="W254" s="157"/>
      <c r="X254" s="157"/>
      <c r="Y254" s="157"/>
      <c r="Z254" s="157"/>
      <c r="AA254" s="156"/>
    </row>
    <row r="255" spans="4:27" s="86" customFormat="1" x14ac:dyDescent="0.25">
      <c r="D255" s="66"/>
      <c r="E255" s="67"/>
      <c r="F255" s="67"/>
      <c r="G255" s="67"/>
      <c r="H255" s="67"/>
      <c r="I255" s="67"/>
      <c r="J255" s="67"/>
      <c r="K255" s="67"/>
      <c r="L255" s="67"/>
      <c r="M255" s="126"/>
      <c r="N255" s="67"/>
      <c r="O255" s="67"/>
      <c r="P255" s="67"/>
      <c r="Q255" s="67"/>
      <c r="R255" s="126"/>
      <c r="S255" s="67"/>
      <c r="T255" s="67"/>
      <c r="U255" s="67"/>
      <c r="V255" s="67"/>
      <c r="W255" s="157"/>
      <c r="X255" s="157"/>
      <c r="Y255" s="157"/>
      <c r="Z255" s="157"/>
      <c r="AA255" s="156"/>
    </row>
    <row r="256" spans="4:27" s="86" customFormat="1" x14ac:dyDescent="0.25">
      <c r="D256" s="66"/>
      <c r="E256" s="67"/>
      <c r="F256" s="67"/>
      <c r="G256" s="67"/>
      <c r="H256" s="67"/>
      <c r="I256" s="67"/>
      <c r="J256" s="67"/>
      <c r="K256" s="67"/>
      <c r="L256" s="67"/>
      <c r="M256" s="126"/>
      <c r="N256" s="67"/>
      <c r="O256" s="67"/>
      <c r="P256" s="67"/>
      <c r="Q256" s="67"/>
      <c r="R256" s="126"/>
      <c r="S256" s="67"/>
      <c r="T256" s="67"/>
      <c r="U256" s="67"/>
      <c r="V256" s="67"/>
      <c r="W256" s="157"/>
      <c r="X256" s="157"/>
      <c r="Y256" s="157"/>
      <c r="Z256" s="157"/>
      <c r="AA256" s="156"/>
    </row>
    <row r="257" spans="4:27" s="86" customFormat="1" x14ac:dyDescent="0.25">
      <c r="D257" s="66"/>
      <c r="E257" s="67"/>
      <c r="F257" s="67"/>
      <c r="G257" s="67"/>
      <c r="H257" s="67"/>
      <c r="I257" s="67"/>
      <c r="J257" s="67"/>
      <c r="K257" s="67"/>
      <c r="L257" s="67"/>
      <c r="M257" s="126"/>
      <c r="N257" s="67"/>
      <c r="O257" s="67"/>
      <c r="P257" s="67"/>
      <c r="Q257" s="67"/>
      <c r="R257" s="126"/>
      <c r="S257" s="67"/>
      <c r="T257" s="67"/>
      <c r="U257" s="67"/>
      <c r="V257" s="67"/>
      <c r="W257" s="157"/>
      <c r="X257" s="157"/>
      <c r="Y257" s="157"/>
      <c r="Z257" s="157"/>
      <c r="AA257" s="156"/>
    </row>
    <row r="258" spans="4:27" s="86" customFormat="1" x14ac:dyDescent="0.25">
      <c r="D258" s="66"/>
      <c r="E258" s="67"/>
      <c r="F258" s="67"/>
      <c r="G258" s="67"/>
      <c r="H258" s="67"/>
      <c r="I258" s="67"/>
      <c r="J258" s="67"/>
      <c r="K258" s="67"/>
      <c r="L258" s="67"/>
      <c r="M258" s="126"/>
      <c r="N258" s="67"/>
      <c r="O258" s="67"/>
      <c r="P258" s="67"/>
      <c r="Q258" s="67"/>
      <c r="R258" s="126"/>
      <c r="S258" s="67"/>
      <c r="T258" s="67"/>
      <c r="U258" s="67"/>
      <c r="V258" s="67"/>
      <c r="W258" s="157"/>
      <c r="X258" s="157"/>
      <c r="Y258" s="157"/>
      <c r="Z258" s="157"/>
      <c r="AA258" s="156"/>
    </row>
    <row r="259" spans="4:27" s="86" customFormat="1" x14ac:dyDescent="0.25">
      <c r="D259" s="66"/>
      <c r="E259" s="67"/>
      <c r="F259" s="67"/>
      <c r="G259" s="67"/>
      <c r="H259" s="67"/>
      <c r="I259" s="67"/>
      <c r="J259" s="67"/>
      <c r="K259" s="67"/>
      <c r="L259" s="67"/>
      <c r="M259" s="126"/>
      <c r="N259" s="67"/>
      <c r="O259" s="67"/>
      <c r="P259" s="67"/>
      <c r="Q259" s="67"/>
      <c r="R259" s="126"/>
      <c r="S259" s="67"/>
      <c r="T259" s="67"/>
      <c r="U259" s="67"/>
      <c r="V259" s="67"/>
      <c r="W259" s="157"/>
      <c r="X259" s="157"/>
      <c r="Y259" s="157"/>
      <c r="Z259" s="157"/>
      <c r="AA259" s="156"/>
    </row>
    <row r="260" spans="4:27" s="86" customFormat="1" x14ac:dyDescent="0.25">
      <c r="D260" s="66"/>
      <c r="E260" s="67"/>
      <c r="F260" s="67"/>
      <c r="G260" s="67"/>
      <c r="H260" s="67"/>
      <c r="I260" s="67"/>
      <c r="J260" s="67"/>
      <c r="K260" s="67"/>
      <c r="L260" s="67"/>
      <c r="M260" s="126"/>
      <c r="N260" s="67"/>
      <c r="O260" s="67"/>
      <c r="P260" s="67"/>
      <c r="Q260" s="67"/>
      <c r="R260" s="126"/>
      <c r="S260" s="67"/>
      <c r="T260" s="67"/>
      <c r="U260" s="67"/>
      <c r="V260" s="67"/>
      <c r="W260" s="157"/>
      <c r="X260" s="157"/>
      <c r="Y260" s="157"/>
      <c r="Z260" s="157"/>
      <c r="AA260" s="156"/>
    </row>
    <row r="261" spans="4:27" s="86" customFormat="1" x14ac:dyDescent="0.25">
      <c r="D261" s="66"/>
      <c r="E261" s="67"/>
      <c r="F261" s="67"/>
      <c r="G261" s="67"/>
      <c r="H261" s="67"/>
      <c r="I261" s="67"/>
      <c r="J261" s="67"/>
      <c r="K261" s="67"/>
      <c r="L261" s="67"/>
      <c r="M261" s="126"/>
      <c r="N261" s="67"/>
      <c r="O261" s="67"/>
      <c r="P261" s="67"/>
      <c r="Q261" s="67"/>
      <c r="R261" s="126"/>
      <c r="S261" s="67"/>
      <c r="T261" s="67"/>
      <c r="U261" s="67"/>
      <c r="V261" s="67"/>
      <c r="W261" s="157"/>
      <c r="X261" s="157"/>
      <c r="Y261" s="157"/>
      <c r="Z261" s="157"/>
      <c r="AA261" s="156"/>
    </row>
    <row r="262" spans="4:27" s="86" customFormat="1" x14ac:dyDescent="0.25">
      <c r="D262" s="66"/>
      <c r="E262" s="67"/>
      <c r="F262" s="67"/>
      <c r="G262" s="67"/>
      <c r="H262" s="67"/>
      <c r="I262" s="67"/>
      <c r="J262" s="67"/>
      <c r="K262" s="67"/>
      <c r="L262" s="67"/>
      <c r="M262" s="126"/>
      <c r="N262" s="67"/>
      <c r="O262" s="67"/>
      <c r="P262" s="67"/>
      <c r="Q262" s="67"/>
      <c r="R262" s="126"/>
      <c r="S262" s="67"/>
      <c r="T262" s="67"/>
      <c r="U262" s="67"/>
      <c r="V262" s="67"/>
      <c r="W262" s="157"/>
      <c r="X262" s="157"/>
      <c r="Y262" s="157"/>
      <c r="Z262" s="157"/>
      <c r="AA262" s="156"/>
    </row>
    <row r="263" spans="4:27" s="86" customFormat="1" x14ac:dyDescent="0.25">
      <c r="D263" s="66"/>
      <c r="E263" s="67"/>
      <c r="F263" s="67"/>
      <c r="G263" s="67"/>
      <c r="H263" s="67"/>
      <c r="I263" s="67"/>
      <c r="J263" s="67"/>
      <c r="K263" s="67"/>
      <c r="L263" s="67"/>
      <c r="M263" s="126"/>
      <c r="N263" s="67"/>
      <c r="O263" s="67"/>
      <c r="P263" s="67"/>
      <c r="Q263" s="67"/>
      <c r="R263" s="126"/>
      <c r="S263" s="67"/>
      <c r="T263" s="67"/>
      <c r="U263" s="67"/>
      <c r="V263" s="67"/>
      <c r="W263" s="157"/>
      <c r="X263" s="157"/>
      <c r="Y263" s="157"/>
      <c r="Z263" s="157"/>
      <c r="AA263" s="156"/>
    </row>
    <row r="264" spans="4:27" s="86" customFormat="1" x14ac:dyDescent="0.25">
      <c r="D264" s="66"/>
      <c r="E264" s="67"/>
      <c r="F264" s="67"/>
      <c r="G264" s="67"/>
      <c r="H264" s="67"/>
      <c r="I264" s="67"/>
      <c r="J264" s="67"/>
      <c r="K264" s="67"/>
      <c r="L264" s="67"/>
      <c r="M264" s="126"/>
      <c r="N264" s="67"/>
      <c r="O264" s="67"/>
      <c r="P264" s="67"/>
      <c r="Q264" s="67"/>
      <c r="R264" s="126"/>
      <c r="S264" s="67"/>
      <c r="T264" s="67"/>
      <c r="U264" s="67"/>
      <c r="V264" s="67"/>
      <c r="W264" s="157"/>
      <c r="X264" s="157"/>
      <c r="Y264" s="157"/>
      <c r="Z264" s="157"/>
      <c r="AA264" s="156"/>
    </row>
    <row r="265" spans="4:27" s="86" customFormat="1" x14ac:dyDescent="0.25">
      <c r="D265" s="66"/>
      <c r="E265" s="67"/>
      <c r="F265" s="67"/>
      <c r="G265" s="67"/>
      <c r="H265" s="67"/>
      <c r="I265" s="67"/>
      <c r="J265" s="67"/>
      <c r="K265" s="67"/>
      <c r="L265" s="67"/>
      <c r="M265" s="126"/>
      <c r="N265" s="67"/>
      <c r="O265" s="67"/>
      <c r="P265" s="67"/>
      <c r="Q265" s="67"/>
      <c r="R265" s="126"/>
      <c r="S265" s="67"/>
      <c r="T265" s="67"/>
      <c r="U265" s="67"/>
      <c r="V265" s="67"/>
      <c r="W265" s="157"/>
      <c r="X265" s="157"/>
      <c r="Y265" s="157"/>
      <c r="Z265" s="157"/>
      <c r="AA265" s="156"/>
    </row>
    <row r="266" spans="4:27" s="86" customFormat="1" x14ac:dyDescent="0.25">
      <c r="D266" s="66"/>
      <c r="E266" s="67"/>
      <c r="F266" s="67"/>
      <c r="G266" s="67"/>
      <c r="H266" s="67"/>
      <c r="I266" s="67"/>
      <c r="J266" s="67"/>
      <c r="K266" s="67"/>
      <c r="L266" s="67"/>
      <c r="M266" s="126"/>
      <c r="N266" s="67"/>
      <c r="O266" s="67"/>
      <c r="P266" s="67"/>
      <c r="Q266" s="67"/>
      <c r="R266" s="126"/>
      <c r="S266" s="67"/>
      <c r="T266" s="67"/>
      <c r="U266" s="67"/>
      <c r="V266" s="67"/>
      <c r="W266" s="157"/>
      <c r="X266" s="157"/>
      <c r="Y266" s="157"/>
      <c r="Z266" s="157"/>
      <c r="AA266" s="156"/>
    </row>
    <row r="267" spans="4:27" s="86" customFormat="1" x14ac:dyDescent="0.25">
      <c r="D267" s="66"/>
      <c r="E267" s="67"/>
      <c r="F267" s="67"/>
      <c r="G267" s="67"/>
      <c r="H267" s="67"/>
      <c r="I267" s="67"/>
      <c r="J267" s="67"/>
      <c r="K267" s="67"/>
      <c r="L267" s="67"/>
      <c r="M267" s="126"/>
      <c r="N267" s="67"/>
      <c r="O267" s="67"/>
      <c r="P267" s="67"/>
      <c r="Q267" s="67"/>
      <c r="R267" s="126"/>
      <c r="S267" s="67"/>
      <c r="T267" s="67"/>
      <c r="U267" s="67"/>
      <c r="V267" s="67"/>
      <c r="W267" s="157"/>
      <c r="X267" s="157"/>
      <c r="Y267" s="157"/>
      <c r="Z267" s="157"/>
      <c r="AA267" s="156"/>
    </row>
    <row r="268" spans="4:27" s="86" customFormat="1" x14ac:dyDescent="0.25">
      <c r="D268" s="66"/>
      <c r="E268" s="67"/>
      <c r="F268" s="67"/>
      <c r="G268" s="67"/>
      <c r="H268" s="67"/>
      <c r="I268" s="67"/>
      <c r="J268" s="67"/>
      <c r="K268" s="67"/>
      <c r="L268" s="67"/>
      <c r="M268" s="126"/>
      <c r="N268" s="67"/>
      <c r="O268" s="67"/>
      <c r="P268" s="67"/>
      <c r="Q268" s="67"/>
      <c r="R268" s="126"/>
      <c r="S268" s="67"/>
      <c r="T268" s="67"/>
      <c r="U268" s="67"/>
      <c r="V268" s="67"/>
      <c r="W268" s="157"/>
      <c r="X268" s="157"/>
      <c r="Y268" s="157"/>
      <c r="Z268" s="157"/>
      <c r="AA268" s="156"/>
    </row>
    <row r="269" spans="4:27" s="86" customFormat="1" x14ac:dyDescent="0.25">
      <c r="D269" s="66"/>
      <c r="E269" s="67"/>
      <c r="F269" s="67"/>
      <c r="G269" s="67"/>
      <c r="H269" s="67"/>
      <c r="I269" s="67"/>
      <c r="J269" s="67"/>
      <c r="K269" s="67"/>
      <c r="L269" s="67"/>
      <c r="M269" s="126"/>
      <c r="N269" s="67"/>
      <c r="O269" s="67"/>
      <c r="P269" s="67"/>
      <c r="Q269" s="67"/>
      <c r="R269" s="126"/>
      <c r="S269" s="67"/>
      <c r="T269" s="67"/>
      <c r="U269" s="67"/>
      <c r="V269" s="67"/>
      <c r="W269" s="157"/>
      <c r="X269" s="157"/>
      <c r="Y269" s="157"/>
      <c r="Z269" s="157"/>
      <c r="AA269" s="156"/>
    </row>
    <row r="270" spans="4:27" s="86" customFormat="1" x14ac:dyDescent="0.25">
      <c r="D270" s="66"/>
      <c r="E270" s="67"/>
      <c r="F270" s="67"/>
      <c r="G270" s="67"/>
      <c r="H270" s="67"/>
      <c r="I270" s="67"/>
      <c r="J270" s="67"/>
      <c r="K270" s="67"/>
      <c r="L270" s="67"/>
      <c r="M270" s="126"/>
      <c r="N270" s="67"/>
      <c r="O270" s="67"/>
      <c r="P270" s="67"/>
      <c r="Q270" s="67"/>
      <c r="R270" s="126"/>
      <c r="S270" s="67"/>
      <c r="T270" s="67"/>
      <c r="U270" s="67"/>
      <c r="V270" s="67"/>
      <c r="W270" s="157"/>
      <c r="X270" s="157"/>
      <c r="Y270" s="157"/>
      <c r="Z270" s="157"/>
      <c r="AA270" s="156"/>
    </row>
    <row r="271" spans="4:27" s="86" customFormat="1" x14ac:dyDescent="0.25">
      <c r="D271" s="66"/>
      <c r="E271" s="67"/>
      <c r="F271" s="67"/>
      <c r="G271" s="67"/>
      <c r="H271" s="67"/>
      <c r="I271" s="67"/>
      <c r="J271" s="67"/>
      <c r="K271" s="67"/>
      <c r="L271" s="67"/>
      <c r="M271" s="126"/>
      <c r="N271" s="67"/>
      <c r="O271" s="67"/>
      <c r="P271" s="67"/>
      <c r="Q271" s="67"/>
      <c r="R271" s="126"/>
      <c r="S271" s="67"/>
      <c r="T271" s="67"/>
      <c r="U271" s="67"/>
      <c r="V271" s="67"/>
      <c r="W271" s="157"/>
      <c r="X271" s="157"/>
      <c r="Y271" s="157"/>
      <c r="Z271" s="157"/>
      <c r="AA271" s="156"/>
    </row>
    <row r="272" spans="4:27" s="86" customFormat="1" x14ac:dyDescent="0.25">
      <c r="D272" s="66"/>
      <c r="E272" s="67"/>
      <c r="F272" s="67"/>
      <c r="G272" s="67"/>
      <c r="H272" s="67"/>
      <c r="I272" s="67"/>
      <c r="J272" s="67"/>
      <c r="K272" s="67"/>
      <c r="L272" s="67"/>
      <c r="M272" s="126"/>
      <c r="N272" s="67"/>
      <c r="O272" s="67"/>
      <c r="P272" s="67"/>
      <c r="Q272" s="67"/>
      <c r="R272" s="126"/>
      <c r="S272" s="67"/>
      <c r="T272" s="67"/>
      <c r="U272" s="67"/>
      <c r="V272" s="67"/>
      <c r="W272" s="157"/>
      <c r="X272" s="157"/>
      <c r="Y272" s="157"/>
      <c r="Z272" s="157"/>
      <c r="AA272" s="156"/>
    </row>
    <row r="273" spans="4:27" s="86" customFormat="1" x14ac:dyDescent="0.25">
      <c r="D273" s="66"/>
      <c r="E273" s="67"/>
      <c r="F273" s="67"/>
      <c r="G273" s="67"/>
      <c r="H273" s="67"/>
      <c r="I273" s="67"/>
      <c r="J273" s="67"/>
      <c r="K273" s="67"/>
      <c r="L273" s="67"/>
      <c r="M273" s="126"/>
      <c r="N273" s="67"/>
      <c r="O273" s="67"/>
      <c r="P273" s="67"/>
      <c r="Q273" s="67"/>
      <c r="R273" s="126"/>
      <c r="S273" s="67"/>
      <c r="T273" s="67"/>
      <c r="U273" s="67"/>
      <c r="V273" s="67"/>
      <c r="W273" s="157"/>
      <c r="X273" s="157"/>
      <c r="Y273" s="157"/>
      <c r="Z273" s="157"/>
      <c r="AA273" s="156"/>
    </row>
    <row r="274" spans="4:27" s="86" customFormat="1" x14ac:dyDescent="0.25">
      <c r="D274" s="66"/>
      <c r="E274" s="67"/>
      <c r="F274" s="67"/>
      <c r="G274" s="67"/>
      <c r="H274" s="67"/>
      <c r="I274" s="67"/>
      <c r="J274" s="67"/>
      <c r="K274" s="67"/>
      <c r="L274" s="67"/>
      <c r="M274" s="126"/>
      <c r="N274" s="67"/>
      <c r="O274" s="67"/>
      <c r="P274" s="67"/>
      <c r="Q274" s="67"/>
      <c r="R274" s="126"/>
      <c r="S274" s="67"/>
      <c r="T274" s="67"/>
      <c r="U274" s="67"/>
      <c r="V274" s="67"/>
      <c r="W274" s="157"/>
      <c r="X274" s="157"/>
      <c r="Y274" s="157"/>
      <c r="Z274" s="157"/>
      <c r="AA274" s="156"/>
    </row>
    <row r="275" spans="4:27" s="86" customFormat="1" x14ac:dyDescent="0.25">
      <c r="D275" s="66"/>
      <c r="E275" s="67"/>
      <c r="F275" s="67"/>
      <c r="G275" s="67"/>
      <c r="H275" s="67"/>
      <c r="I275" s="67"/>
      <c r="J275" s="67"/>
      <c r="K275" s="67"/>
      <c r="L275" s="67"/>
      <c r="M275" s="126"/>
      <c r="N275" s="67"/>
      <c r="O275" s="67"/>
      <c r="P275" s="67"/>
      <c r="Q275" s="67"/>
      <c r="R275" s="126"/>
      <c r="S275" s="67"/>
      <c r="T275" s="67"/>
      <c r="U275" s="67"/>
      <c r="V275" s="67"/>
      <c r="W275" s="157"/>
      <c r="X275" s="157"/>
      <c r="Y275" s="157"/>
      <c r="Z275" s="157"/>
      <c r="AA275" s="156"/>
    </row>
    <row r="276" spans="4:27" s="86" customFormat="1" x14ac:dyDescent="0.25">
      <c r="D276" s="66"/>
      <c r="E276" s="67"/>
      <c r="F276" s="67"/>
      <c r="G276" s="67"/>
      <c r="H276" s="67"/>
      <c r="I276" s="67"/>
      <c r="J276" s="67"/>
      <c r="K276" s="67"/>
      <c r="L276" s="67"/>
      <c r="M276" s="126"/>
      <c r="N276" s="67"/>
      <c r="O276" s="67"/>
      <c r="P276" s="67"/>
      <c r="Q276" s="67"/>
      <c r="R276" s="126"/>
      <c r="S276" s="67"/>
      <c r="T276" s="67"/>
      <c r="U276" s="67"/>
      <c r="V276" s="67"/>
      <c r="W276" s="157"/>
      <c r="X276" s="157"/>
      <c r="Y276" s="157"/>
      <c r="Z276" s="157"/>
      <c r="AA276" s="156"/>
    </row>
    <row r="277" spans="4:27" s="86" customFormat="1" x14ac:dyDescent="0.25">
      <c r="D277" s="66"/>
      <c r="E277" s="67"/>
      <c r="F277" s="67"/>
      <c r="G277" s="67"/>
      <c r="H277" s="67"/>
      <c r="I277" s="67"/>
      <c r="J277" s="67"/>
      <c r="K277" s="67"/>
      <c r="L277" s="67"/>
      <c r="M277" s="126"/>
      <c r="N277" s="67"/>
      <c r="O277" s="67"/>
      <c r="P277" s="67"/>
      <c r="Q277" s="67"/>
      <c r="R277" s="126"/>
      <c r="S277" s="67"/>
      <c r="T277" s="67"/>
      <c r="U277" s="67"/>
      <c r="V277" s="67"/>
      <c r="W277" s="157"/>
      <c r="X277" s="157"/>
      <c r="Y277" s="157"/>
      <c r="Z277" s="157"/>
      <c r="AA277" s="156"/>
    </row>
    <row r="278" spans="4:27" s="86" customFormat="1" x14ac:dyDescent="0.25">
      <c r="D278" s="66"/>
      <c r="E278" s="67"/>
      <c r="F278" s="67"/>
      <c r="G278" s="67"/>
      <c r="H278" s="67"/>
      <c r="I278" s="67"/>
      <c r="J278" s="67"/>
      <c r="K278" s="67"/>
      <c r="L278" s="67"/>
      <c r="M278" s="126"/>
      <c r="N278" s="67"/>
      <c r="O278" s="67"/>
      <c r="P278" s="67"/>
      <c r="Q278" s="67"/>
      <c r="R278" s="126"/>
      <c r="S278" s="67"/>
      <c r="T278" s="67"/>
      <c r="U278" s="67"/>
      <c r="V278" s="67"/>
      <c r="W278" s="157"/>
      <c r="X278" s="157"/>
      <c r="Y278" s="157"/>
      <c r="Z278" s="157"/>
      <c r="AA278" s="156"/>
    </row>
    <row r="279" spans="4:27" s="86" customFormat="1" x14ac:dyDescent="0.25">
      <c r="D279" s="66"/>
      <c r="E279" s="67"/>
      <c r="F279" s="67"/>
      <c r="G279" s="67"/>
      <c r="H279" s="67"/>
      <c r="I279" s="67"/>
      <c r="J279" s="67"/>
      <c r="K279" s="67"/>
      <c r="L279" s="67"/>
      <c r="M279" s="126"/>
      <c r="N279" s="67"/>
      <c r="O279" s="67"/>
      <c r="P279" s="67"/>
      <c r="Q279" s="67"/>
      <c r="R279" s="126"/>
      <c r="S279" s="67"/>
      <c r="T279" s="67"/>
      <c r="U279" s="67"/>
      <c r="V279" s="67"/>
      <c r="W279" s="157"/>
      <c r="X279" s="157"/>
      <c r="Y279" s="157"/>
      <c r="Z279" s="157"/>
      <c r="AA279" s="156"/>
    </row>
    <row r="280" spans="4:27" s="86" customFormat="1" x14ac:dyDescent="0.25">
      <c r="D280" s="66"/>
      <c r="E280" s="67"/>
      <c r="F280" s="67"/>
      <c r="G280" s="67"/>
      <c r="H280" s="67"/>
      <c r="I280" s="67"/>
      <c r="J280" s="67"/>
      <c r="K280" s="67"/>
      <c r="L280" s="67"/>
      <c r="M280" s="126"/>
      <c r="N280" s="67"/>
      <c r="O280" s="67"/>
      <c r="P280" s="67"/>
      <c r="Q280" s="67"/>
      <c r="R280" s="126"/>
      <c r="S280" s="67"/>
      <c r="T280" s="67"/>
      <c r="U280" s="67"/>
      <c r="V280" s="67"/>
      <c r="W280" s="157"/>
      <c r="X280" s="157"/>
      <c r="Y280" s="157"/>
      <c r="Z280" s="157"/>
      <c r="AA280" s="156"/>
    </row>
    <row r="281" spans="4:27" s="86" customFormat="1" x14ac:dyDescent="0.25">
      <c r="D281" s="66"/>
      <c r="E281" s="67"/>
      <c r="F281" s="67"/>
      <c r="G281" s="67"/>
      <c r="H281" s="67"/>
      <c r="I281" s="67"/>
      <c r="J281" s="67"/>
      <c r="K281" s="67"/>
      <c r="L281" s="67"/>
      <c r="M281" s="126"/>
      <c r="N281" s="67"/>
      <c r="O281" s="67"/>
      <c r="P281" s="67"/>
      <c r="Q281" s="67"/>
      <c r="R281" s="126"/>
      <c r="S281" s="67"/>
      <c r="T281" s="67"/>
      <c r="U281" s="67"/>
      <c r="V281" s="67"/>
      <c r="W281" s="157"/>
      <c r="X281" s="157"/>
      <c r="Y281" s="157"/>
      <c r="Z281" s="157"/>
      <c r="AA281" s="156"/>
    </row>
    <row r="282" spans="4:27" s="86" customFormat="1" x14ac:dyDescent="0.25">
      <c r="D282" s="66"/>
      <c r="E282" s="67"/>
      <c r="F282" s="67"/>
      <c r="G282" s="67"/>
      <c r="H282" s="67"/>
      <c r="I282" s="67"/>
      <c r="J282" s="67"/>
      <c r="K282" s="67"/>
      <c r="L282" s="67"/>
      <c r="M282" s="126"/>
      <c r="N282" s="67"/>
      <c r="O282" s="67"/>
      <c r="P282" s="67"/>
      <c r="Q282" s="67"/>
      <c r="R282" s="126"/>
      <c r="S282" s="67"/>
      <c r="T282" s="67"/>
      <c r="U282" s="67"/>
      <c r="V282" s="67"/>
      <c r="W282" s="157"/>
      <c r="X282" s="157"/>
      <c r="Y282" s="157"/>
      <c r="Z282" s="157"/>
      <c r="AA282" s="156"/>
    </row>
    <row r="283" spans="4:27" s="86" customFormat="1" x14ac:dyDescent="0.25">
      <c r="D283" s="66"/>
      <c r="E283" s="67"/>
      <c r="F283" s="67"/>
      <c r="G283" s="67"/>
      <c r="H283" s="67"/>
      <c r="I283" s="67"/>
      <c r="J283" s="67"/>
      <c r="K283" s="67"/>
      <c r="L283" s="67"/>
      <c r="M283" s="126"/>
      <c r="N283" s="67"/>
      <c r="O283" s="67"/>
      <c r="P283" s="67"/>
      <c r="Q283" s="67"/>
      <c r="R283" s="126"/>
      <c r="S283" s="67"/>
      <c r="T283" s="67"/>
      <c r="U283" s="67"/>
      <c r="V283" s="67"/>
      <c r="W283" s="157"/>
      <c r="X283" s="157"/>
      <c r="Y283" s="157"/>
      <c r="Z283" s="157"/>
      <c r="AA283" s="156"/>
    </row>
    <row r="284" spans="4:27" s="86" customFormat="1" x14ac:dyDescent="0.25">
      <c r="D284" s="66"/>
      <c r="E284" s="67"/>
      <c r="F284" s="67"/>
      <c r="G284" s="67"/>
      <c r="H284" s="67"/>
      <c r="I284" s="67"/>
      <c r="J284" s="67"/>
      <c r="K284" s="67"/>
      <c r="L284" s="67"/>
      <c r="M284" s="126"/>
      <c r="N284" s="67"/>
      <c r="O284" s="67"/>
      <c r="P284" s="67"/>
      <c r="Q284" s="67"/>
      <c r="R284" s="126"/>
      <c r="S284" s="67"/>
      <c r="T284" s="67"/>
      <c r="U284" s="67"/>
      <c r="V284" s="67"/>
      <c r="W284" s="157"/>
      <c r="X284" s="157"/>
      <c r="Y284" s="157"/>
      <c r="Z284" s="157"/>
      <c r="AA284" s="156"/>
    </row>
    <row r="285" spans="4:27" s="86" customFormat="1" x14ac:dyDescent="0.25">
      <c r="D285" s="66"/>
      <c r="E285" s="67"/>
      <c r="F285" s="67"/>
      <c r="G285" s="67"/>
      <c r="H285" s="67"/>
      <c r="I285" s="67"/>
      <c r="J285" s="67"/>
      <c r="K285" s="67"/>
      <c r="L285" s="67"/>
      <c r="M285" s="126"/>
      <c r="N285" s="67"/>
      <c r="O285" s="67"/>
      <c r="P285" s="67"/>
      <c r="Q285" s="67"/>
      <c r="R285" s="126"/>
      <c r="S285" s="67"/>
      <c r="T285" s="67"/>
      <c r="U285" s="67"/>
      <c r="V285" s="67"/>
      <c r="W285" s="157"/>
      <c r="X285" s="157"/>
      <c r="Y285" s="157"/>
      <c r="Z285" s="157"/>
      <c r="AA285" s="156"/>
    </row>
    <row r="286" spans="4:27" s="86" customFormat="1" x14ac:dyDescent="0.25">
      <c r="D286" s="66"/>
      <c r="E286" s="67"/>
      <c r="F286" s="67"/>
      <c r="G286" s="67"/>
      <c r="H286" s="67"/>
      <c r="I286" s="67"/>
      <c r="J286" s="67"/>
      <c r="K286" s="67"/>
      <c r="L286" s="67"/>
      <c r="M286" s="126"/>
      <c r="N286" s="67"/>
      <c r="O286" s="67"/>
      <c r="P286" s="67"/>
      <c r="Q286" s="67"/>
      <c r="R286" s="126"/>
      <c r="S286" s="67"/>
      <c r="T286" s="67"/>
      <c r="U286" s="67"/>
      <c r="V286" s="67"/>
      <c r="W286" s="157"/>
      <c r="X286" s="157"/>
      <c r="Y286" s="157"/>
      <c r="Z286" s="157"/>
      <c r="AA286" s="156"/>
    </row>
    <row r="287" spans="4:27" s="86" customFormat="1" x14ac:dyDescent="0.25">
      <c r="D287" s="66"/>
      <c r="E287" s="67"/>
      <c r="F287" s="67"/>
      <c r="G287" s="67"/>
      <c r="H287" s="67"/>
      <c r="I287" s="67"/>
      <c r="J287" s="67"/>
      <c r="K287" s="67"/>
      <c r="L287" s="67"/>
      <c r="M287" s="126"/>
      <c r="N287" s="67"/>
      <c r="O287" s="67"/>
      <c r="P287" s="67"/>
      <c r="Q287" s="67"/>
      <c r="R287" s="126"/>
      <c r="S287" s="67"/>
      <c r="T287" s="67"/>
      <c r="U287" s="67"/>
      <c r="V287" s="67"/>
      <c r="W287" s="157"/>
      <c r="X287" s="157"/>
      <c r="Y287" s="157"/>
      <c r="Z287" s="157"/>
      <c r="AA287" s="156"/>
    </row>
    <row r="288" spans="4:27" s="86" customFormat="1" x14ac:dyDescent="0.25">
      <c r="D288" s="66"/>
      <c r="E288" s="67"/>
      <c r="F288" s="67"/>
      <c r="G288" s="67"/>
      <c r="H288" s="67"/>
      <c r="I288" s="67"/>
      <c r="J288" s="67"/>
      <c r="K288" s="67"/>
      <c r="L288" s="67"/>
      <c r="M288" s="126"/>
      <c r="N288" s="67"/>
      <c r="O288" s="67"/>
      <c r="P288" s="67"/>
      <c r="Q288" s="67"/>
      <c r="R288" s="126"/>
      <c r="S288" s="67"/>
      <c r="T288" s="67"/>
      <c r="U288" s="67"/>
      <c r="V288" s="67"/>
      <c r="W288" s="157"/>
      <c r="X288" s="157"/>
      <c r="Y288" s="157"/>
      <c r="Z288" s="157"/>
      <c r="AA288" s="156"/>
    </row>
    <row r="289" spans="4:27" s="86" customFormat="1" x14ac:dyDescent="0.25">
      <c r="D289" s="66"/>
      <c r="E289" s="67"/>
      <c r="F289" s="67"/>
      <c r="G289" s="67"/>
      <c r="H289" s="67"/>
      <c r="I289" s="67"/>
      <c r="J289" s="67"/>
      <c r="K289" s="67"/>
      <c r="L289" s="67"/>
      <c r="M289" s="126"/>
      <c r="N289" s="67"/>
      <c r="O289" s="67"/>
      <c r="P289" s="67"/>
      <c r="Q289" s="67"/>
      <c r="R289" s="126"/>
      <c r="S289" s="67"/>
      <c r="T289" s="67"/>
      <c r="U289" s="67"/>
      <c r="V289" s="67"/>
      <c r="W289" s="157"/>
      <c r="X289" s="157"/>
      <c r="Y289" s="157"/>
      <c r="Z289" s="157"/>
      <c r="AA289" s="156"/>
    </row>
    <row r="290" spans="4:27" s="86" customFormat="1" x14ac:dyDescent="0.25">
      <c r="D290" s="66"/>
      <c r="E290" s="67"/>
      <c r="F290" s="67"/>
      <c r="G290" s="67"/>
      <c r="H290" s="67"/>
      <c r="I290" s="67"/>
      <c r="J290" s="67"/>
      <c r="K290" s="67"/>
      <c r="L290" s="67"/>
      <c r="M290" s="126"/>
      <c r="N290" s="67"/>
      <c r="O290" s="67"/>
      <c r="P290" s="67"/>
      <c r="Q290" s="67"/>
      <c r="R290" s="126"/>
      <c r="S290" s="67"/>
      <c r="T290" s="67"/>
      <c r="U290" s="67"/>
      <c r="V290" s="67"/>
      <c r="W290" s="157"/>
      <c r="X290" s="157"/>
      <c r="Y290" s="157"/>
      <c r="Z290" s="157"/>
      <c r="AA290" s="156"/>
    </row>
    <row r="291" spans="4:27" s="86" customFormat="1" x14ac:dyDescent="0.25">
      <c r="D291" s="66"/>
      <c r="E291" s="67"/>
      <c r="F291" s="67"/>
      <c r="G291" s="67"/>
      <c r="H291" s="67"/>
      <c r="I291" s="67"/>
      <c r="J291" s="67"/>
      <c r="K291" s="67"/>
      <c r="L291" s="67"/>
      <c r="M291" s="126"/>
      <c r="N291" s="67"/>
      <c r="O291" s="67"/>
      <c r="P291" s="67"/>
      <c r="Q291" s="67"/>
      <c r="R291" s="126"/>
      <c r="S291" s="67"/>
      <c r="T291" s="67"/>
      <c r="U291" s="67"/>
      <c r="V291" s="67"/>
      <c r="W291" s="157"/>
      <c r="X291" s="157"/>
      <c r="Y291" s="157"/>
      <c r="Z291" s="157"/>
      <c r="AA291" s="156"/>
    </row>
    <row r="292" spans="4:27" s="86" customFormat="1" x14ac:dyDescent="0.25">
      <c r="D292" s="66"/>
      <c r="E292" s="67"/>
      <c r="F292" s="67"/>
      <c r="G292" s="67"/>
      <c r="H292" s="67"/>
      <c r="I292" s="67"/>
      <c r="J292" s="67"/>
      <c r="K292" s="67"/>
      <c r="L292" s="67"/>
      <c r="M292" s="126"/>
      <c r="N292" s="67"/>
      <c r="O292" s="67"/>
      <c r="P292" s="67"/>
      <c r="Q292" s="67"/>
      <c r="R292" s="126"/>
      <c r="S292" s="67"/>
      <c r="T292" s="67"/>
      <c r="U292" s="67"/>
      <c r="V292" s="67"/>
      <c r="W292" s="157"/>
      <c r="X292" s="157"/>
      <c r="Y292" s="157"/>
      <c r="Z292" s="157"/>
      <c r="AA292" s="156"/>
    </row>
    <row r="293" spans="4:27" s="86" customFormat="1" x14ac:dyDescent="0.25">
      <c r="D293" s="66"/>
      <c r="E293" s="67"/>
      <c r="F293" s="67"/>
      <c r="G293" s="67"/>
      <c r="H293" s="67"/>
      <c r="I293" s="67"/>
      <c r="J293" s="67"/>
      <c r="K293" s="67"/>
      <c r="L293" s="67"/>
      <c r="M293" s="126"/>
      <c r="N293" s="67"/>
      <c r="O293" s="67"/>
      <c r="P293" s="67"/>
      <c r="Q293" s="67"/>
      <c r="R293" s="126"/>
      <c r="S293" s="67"/>
      <c r="T293" s="67"/>
      <c r="U293" s="67"/>
      <c r="V293" s="67"/>
      <c r="W293" s="157"/>
      <c r="X293" s="157"/>
      <c r="Y293" s="157"/>
      <c r="Z293" s="157"/>
      <c r="AA293" s="156"/>
    </row>
    <row r="294" spans="4:27" s="86" customFormat="1" x14ac:dyDescent="0.25">
      <c r="D294" s="66"/>
      <c r="E294" s="67"/>
      <c r="F294" s="67"/>
      <c r="G294" s="67"/>
      <c r="H294" s="67"/>
      <c r="I294" s="67"/>
      <c r="J294" s="67"/>
      <c r="K294" s="67"/>
      <c r="L294" s="67"/>
      <c r="M294" s="126"/>
      <c r="N294" s="67"/>
      <c r="O294" s="67"/>
      <c r="P294" s="67"/>
      <c r="Q294" s="67"/>
      <c r="R294" s="126"/>
      <c r="S294" s="67"/>
      <c r="T294" s="67"/>
      <c r="U294" s="67"/>
      <c r="V294" s="67"/>
      <c r="W294" s="157"/>
      <c r="X294" s="157"/>
      <c r="Y294" s="157"/>
      <c r="Z294" s="157"/>
      <c r="AA294" s="156"/>
    </row>
    <row r="295" spans="4:27" s="86" customFormat="1" x14ac:dyDescent="0.25">
      <c r="D295" s="66"/>
      <c r="E295" s="67"/>
      <c r="F295" s="67"/>
      <c r="G295" s="67"/>
      <c r="H295" s="67"/>
      <c r="I295" s="67"/>
      <c r="J295" s="67"/>
      <c r="K295" s="67"/>
      <c r="L295" s="67"/>
      <c r="M295" s="126"/>
      <c r="N295" s="67"/>
      <c r="O295" s="67"/>
      <c r="P295" s="67"/>
      <c r="Q295" s="67"/>
      <c r="R295" s="126"/>
      <c r="S295" s="67"/>
      <c r="T295" s="67"/>
      <c r="U295" s="67"/>
      <c r="V295" s="67"/>
      <c r="W295" s="157"/>
      <c r="X295" s="157"/>
      <c r="Y295" s="157"/>
      <c r="Z295" s="157"/>
      <c r="AA295" s="156"/>
    </row>
    <row r="296" spans="4:27" s="86" customFormat="1" x14ac:dyDescent="0.25">
      <c r="D296" s="66"/>
      <c r="E296" s="67"/>
      <c r="F296" s="67"/>
      <c r="G296" s="67"/>
      <c r="H296" s="67"/>
      <c r="I296" s="67"/>
      <c r="J296" s="67"/>
      <c r="K296" s="67"/>
      <c r="L296" s="67"/>
      <c r="M296" s="126"/>
      <c r="N296" s="67"/>
      <c r="O296" s="67"/>
      <c r="P296" s="67"/>
      <c r="Q296" s="67"/>
      <c r="R296" s="126"/>
      <c r="S296" s="67"/>
      <c r="T296" s="67"/>
      <c r="U296" s="67"/>
      <c r="V296" s="67"/>
      <c r="W296" s="157"/>
      <c r="X296" s="157"/>
      <c r="Y296" s="157"/>
      <c r="Z296" s="157"/>
      <c r="AA296" s="156"/>
    </row>
    <row r="297" spans="4:27" s="86" customFormat="1" x14ac:dyDescent="0.25">
      <c r="D297" s="66"/>
      <c r="E297" s="67"/>
      <c r="F297" s="67"/>
      <c r="G297" s="67"/>
      <c r="H297" s="67"/>
      <c r="I297" s="67"/>
      <c r="J297" s="67"/>
      <c r="K297" s="67"/>
      <c r="L297" s="67"/>
      <c r="M297" s="126"/>
      <c r="N297" s="67"/>
      <c r="O297" s="67"/>
      <c r="P297" s="67"/>
      <c r="Q297" s="67"/>
      <c r="R297" s="126"/>
      <c r="S297" s="67"/>
      <c r="T297" s="67"/>
      <c r="U297" s="67"/>
      <c r="V297" s="67"/>
      <c r="W297" s="157"/>
      <c r="X297" s="157"/>
      <c r="Y297" s="157"/>
      <c r="Z297" s="157"/>
      <c r="AA297" s="156"/>
    </row>
    <row r="298" spans="4:27" s="86" customFormat="1" x14ac:dyDescent="0.25">
      <c r="D298" s="66"/>
      <c r="E298" s="67"/>
      <c r="F298" s="67"/>
      <c r="G298" s="67"/>
      <c r="H298" s="67"/>
      <c r="I298" s="67"/>
      <c r="J298" s="67"/>
      <c r="K298" s="67"/>
      <c r="L298" s="67"/>
      <c r="M298" s="126"/>
      <c r="N298" s="67"/>
      <c r="O298" s="67"/>
      <c r="P298" s="67"/>
      <c r="Q298" s="67"/>
      <c r="R298" s="126"/>
      <c r="S298" s="67"/>
      <c r="T298" s="67"/>
      <c r="U298" s="67"/>
      <c r="V298" s="67"/>
      <c r="W298" s="157"/>
      <c r="X298" s="157"/>
      <c r="Y298" s="157"/>
      <c r="Z298" s="157"/>
      <c r="AA298" s="156"/>
    </row>
    <row r="299" spans="4:27" s="86" customFormat="1" x14ac:dyDescent="0.25">
      <c r="D299" s="66"/>
      <c r="E299" s="67"/>
      <c r="F299" s="67"/>
      <c r="G299" s="67"/>
      <c r="H299" s="67"/>
      <c r="I299" s="67"/>
      <c r="J299" s="67"/>
      <c r="K299" s="67"/>
      <c r="L299" s="67"/>
      <c r="M299" s="126"/>
      <c r="N299" s="67"/>
      <c r="O299" s="67"/>
      <c r="P299" s="67"/>
      <c r="Q299" s="67"/>
      <c r="R299" s="126"/>
      <c r="S299" s="67"/>
      <c r="T299" s="67"/>
      <c r="U299" s="67"/>
      <c r="V299" s="67"/>
      <c r="W299" s="157"/>
      <c r="X299" s="157"/>
      <c r="Y299" s="157"/>
      <c r="Z299" s="157"/>
      <c r="AA299" s="156"/>
    </row>
    <row r="300" spans="4:27" s="86" customFormat="1" x14ac:dyDescent="0.25">
      <c r="D300" s="66"/>
      <c r="E300" s="67"/>
      <c r="F300" s="67"/>
      <c r="G300" s="67"/>
      <c r="H300" s="67"/>
      <c r="I300" s="67"/>
      <c r="J300" s="67"/>
      <c r="K300" s="67"/>
      <c r="L300" s="67"/>
      <c r="M300" s="126"/>
      <c r="N300" s="67"/>
      <c r="O300" s="67"/>
      <c r="P300" s="67"/>
      <c r="Q300" s="67"/>
      <c r="R300" s="126"/>
      <c r="S300" s="67"/>
      <c r="T300" s="67"/>
      <c r="U300" s="67"/>
      <c r="V300" s="67"/>
      <c r="W300" s="157"/>
      <c r="X300" s="157"/>
      <c r="Y300" s="157"/>
      <c r="Z300" s="157"/>
      <c r="AA300" s="156"/>
    </row>
    <row r="301" spans="4:27" s="86" customFormat="1" x14ac:dyDescent="0.25">
      <c r="D301" s="66"/>
      <c r="E301" s="67"/>
      <c r="F301" s="67"/>
      <c r="G301" s="67"/>
      <c r="H301" s="67"/>
      <c r="I301" s="67"/>
      <c r="J301" s="67"/>
      <c r="K301" s="67"/>
      <c r="L301" s="67"/>
      <c r="M301" s="126"/>
      <c r="N301" s="67"/>
      <c r="O301" s="67"/>
      <c r="P301" s="67"/>
      <c r="Q301" s="67"/>
      <c r="R301" s="126"/>
      <c r="S301" s="67"/>
      <c r="T301" s="67"/>
      <c r="U301" s="67"/>
      <c r="V301" s="67"/>
      <c r="W301" s="157"/>
      <c r="X301" s="157"/>
      <c r="Y301" s="157"/>
      <c r="Z301" s="157"/>
      <c r="AA301" s="156"/>
    </row>
    <row r="302" spans="4:27" s="86" customFormat="1" x14ac:dyDescent="0.25">
      <c r="D302" s="66"/>
      <c r="E302" s="67"/>
      <c r="F302" s="67"/>
      <c r="G302" s="67"/>
      <c r="H302" s="67"/>
      <c r="I302" s="67"/>
      <c r="J302" s="67"/>
      <c r="K302" s="67"/>
      <c r="L302" s="67"/>
      <c r="M302" s="126"/>
      <c r="N302" s="67"/>
      <c r="O302" s="67"/>
      <c r="P302" s="67"/>
      <c r="Q302" s="67"/>
      <c r="R302" s="126"/>
      <c r="S302" s="67"/>
      <c r="T302" s="67"/>
      <c r="U302" s="67"/>
      <c r="V302" s="67"/>
      <c r="W302" s="157"/>
      <c r="X302" s="157"/>
      <c r="Y302" s="157"/>
      <c r="Z302" s="157"/>
      <c r="AA302" s="156"/>
    </row>
    <row r="303" spans="4:27" s="86" customFormat="1" x14ac:dyDescent="0.25">
      <c r="D303" s="66"/>
      <c r="E303" s="67"/>
      <c r="F303" s="67"/>
      <c r="G303" s="67"/>
      <c r="H303" s="67"/>
      <c r="I303" s="67"/>
      <c r="J303" s="67"/>
      <c r="K303" s="67"/>
      <c r="L303" s="67"/>
      <c r="M303" s="126"/>
      <c r="N303" s="67"/>
      <c r="O303" s="67"/>
      <c r="P303" s="67"/>
      <c r="Q303" s="67"/>
      <c r="R303" s="126"/>
      <c r="S303" s="67"/>
      <c r="T303" s="67"/>
      <c r="U303" s="67"/>
      <c r="V303" s="67"/>
      <c r="W303" s="157"/>
      <c r="X303" s="157"/>
      <c r="Y303" s="157"/>
      <c r="Z303" s="157"/>
      <c r="AA303" s="156"/>
    </row>
    <row r="304" spans="4:27" s="86" customFormat="1" x14ac:dyDescent="0.25">
      <c r="D304" s="66"/>
      <c r="E304" s="67"/>
      <c r="F304" s="67"/>
      <c r="G304" s="67"/>
      <c r="H304" s="67"/>
      <c r="I304" s="67"/>
      <c r="J304" s="67"/>
      <c r="K304" s="67"/>
      <c r="L304" s="67"/>
      <c r="M304" s="126"/>
      <c r="N304" s="67"/>
      <c r="O304" s="67"/>
      <c r="P304" s="67"/>
      <c r="Q304" s="67"/>
      <c r="R304" s="126"/>
      <c r="S304" s="67"/>
      <c r="T304" s="67"/>
      <c r="U304" s="67"/>
      <c r="V304" s="67"/>
      <c r="W304" s="157"/>
      <c r="X304" s="157"/>
      <c r="Y304" s="157"/>
      <c r="Z304" s="157"/>
      <c r="AA304" s="156"/>
    </row>
    <row r="305" spans="4:27" s="86" customFormat="1" x14ac:dyDescent="0.25">
      <c r="D305" s="66"/>
      <c r="E305" s="67"/>
      <c r="F305" s="67"/>
      <c r="G305" s="67"/>
      <c r="H305" s="67"/>
      <c r="I305" s="67"/>
      <c r="J305" s="67"/>
      <c r="K305" s="67"/>
      <c r="L305" s="67"/>
      <c r="M305" s="126"/>
      <c r="N305" s="67"/>
      <c r="O305" s="67"/>
      <c r="P305" s="67"/>
      <c r="Q305" s="67"/>
      <c r="R305" s="126"/>
      <c r="S305" s="67"/>
      <c r="T305" s="67"/>
      <c r="U305" s="67"/>
      <c r="V305" s="67"/>
      <c r="W305" s="157"/>
      <c r="X305" s="157"/>
      <c r="Y305" s="157"/>
      <c r="Z305" s="157"/>
      <c r="AA305" s="156"/>
    </row>
    <row r="306" spans="4:27" s="86" customFormat="1" x14ac:dyDescent="0.25">
      <c r="D306" s="66"/>
      <c r="E306" s="67"/>
      <c r="F306" s="67"/>
      <c r="G306" s="67"/>
      <c r="H306" s="67"/>
      <c r="I306" s="67"/>
      <c r="J306" s="67"/>
      <c r="K306" s="67"/>
      <c r="L306" s="67"/>
      <c r="M306" s="126"/>
      <c r="N306" s="67"/>
      <c r="O306" s="67"/>
      <c r="P306" s="67"/>
      <c r="Q306" s="67"/>
      <c r="R306" s="126"/>
      <c r="S306" s="67"/>
      <c r="T306" s="67"/>
      <c r="U306" s="67"/>
      <c r="V306" s="67"/>
      <c r="W306" s="157"/>
      <c r="X306" s="157"/>
      <c r="Y306" s="157"/>
      <c r="Z306" s="157"/>
      <c r="AA306" s="156"/>
    </row>
    <row r="307" spans="4:27" s="86" customFormat="1" x14ac:dyDescent="0.25">
      <c r="D307" s="66"/>
      <c r="E307" s="67"/>
      <c r="F307" s="67"/>
      <c r="G307" s="67"/>
      <c r="H307" s="67"/>
      <c r="I307" s="67"/>
      <c r="J307" s="67"/>
      <c r="K307" s="67"/>
      <c r="L307" s="67"/>
      <c r="M307" s="126"/>
      <c r="N307" s="67"/>
      <c r="O307" s="67"/>
      <c r="P307" s="67"/>
      <c r="Q307" s="67"/>
      <c r="R307" s="126"/>
      <c r="S307" s="67"/>
      <c r="T307" s="67"/>
      <c r="U307" s="67"/>
      <c r="V307" s="67"/>
      <c r="W307" s="157"/>
      <c r="X307" s="157"/>
      <c r="Y307" s="157"/>
      <c r="Z307" s="157"/>
      <c r="AA307" s="156"/>
    </row>
    <row r="308" spans="4:27" s="86" customFormat="1" x14ac:dyDescent="0.25">
      <c r="D308" s="66"/>
      <c r="E308" s="67"/>
      <c r="F308" s="67"/>
      <c r="G308" s="67"/>
      <c r="H308" s="67"/>
      <c r="I308" s="67"/>
      <c r="J308" s="67"/>
      <c r="K308" s="67"/>
      <c r="L308" s="67"/>
      <c r="M308" s="126"/>
      <c r="N308" s="67"/>
      <c r="O308" s="67"/>
      <c r="P308" s="67"/>
      <c r="Q308" s="67"/>
      <c r="R308" s="126"/>
      <c r="S308" s="67"/>
      <c r="T308" s="67"/>
      <c r="U308" s="67"/>
      <c r="V308" s="67"/>
      <c r="W308" s="157"/>
      <c r="X308" s="157"/>
      <c r="Y308" s="157"/>
      <c r="Z308" s="157"/>
      <c r="AA308" s="156"/>
    </row>
    <row r="309" spans="4:27" s="86" customFormat="1" x14ac:dyDescent="0.25">
      <c r="D309" s="66"/>
      <c r="E309" s="67"/>
      <c r="F309" s="67"/>
      <c r="G309" s="67"/>
      <c r="H309" s="67"/>
      <c r="I309" s="67"/>
      <c r="J309" s="67"/>
      <c r="K309" s="67"/>
      <c r="L309" s="67"/>
      <c r="M309" s="126"/>
      <c r="N309" s="67"/>
      <c r="O309" s="67"/>
      <c r="P309" s="67"/>
      <c r="Q309" s="67"/>
      <c r="R309" s="126"/>
      <c r="S309" s="67"/>
      <c r="T309" s="67"/>
      <c r="U309" s="67"/>
      <c r="V309" s="67"/>
      <c r="W309" s="157"/>
      <c r="X309" s="157"/>
      <c r="Y309" s="157"/>
      <c r="Z309" s="157"/>
      <c r="AA309" s="156"/>
    </row>
    <row r="310" spans="4:27" s="86" customFormat="1" x14ac:dyDescent="0.25">
      <c r="D310" s="66"/>
      <c r="E310" s="67"/>
      <c r="F310" s="67"/>
      <c r="G310" s="67"/>
      <c r="H310" s="67"/>
      <c r="I310" s="67"/>
      <c r="J310" s="67"/>
      <c r="K310" s="67"/>
      <c r="L310" s="67"/>
      <c r="M310" s="126"/>
      <c r="N310" s="67"/>
      <c r="O310" s="67"/>
      <c r="P310" s="67"/>
      <c r="Q310" s="67"/>
      <c r="R310" s="126"/>
      <c r="S310" s="67"/>
      <c r="T310" s="67"/>
      <c r="U310" s="67"/>
      <c r="V310" s="67"/>
      <c r="W310" s="157"/>
      <c r="X310" s="157"/>
      <c r="Y310" s="157"/>
      <c r="Z310" s="157"/>
      <c r="AA310" s="156"/>
    </row>
    <row r="311" spans="4:27" s="86" customFormat="1" x14ac:dyDescent="0.25">
      <c r="D311" s="66"/>
      <c r="E311" s="67"/>
      <c r="F311" s="67"/>
      <c r="G311" s="67"/>
      <c r="H311" s="67"/>
      <c r="I311" s="67"/>
      <c r="J311" s="67"/>
      <c r="K311" s="67"/>
      <c r="L311" s="67"/>
      <c r="M311" s="126"/>
      <c r="N311" s="67"/>
      <c r="O311" s="67"/>
      <c r="P311" s="67"/>
      <c r="Q311" s="67"/>
      <c r="R311" s="126"/>
      <c r="S311" s="67"/>
      <c r="T311" s="67"/>
      <c r="U311" s="67"/>
      <c r="V311" s="67"/>
      <c r="W311" s="157"/>
      <c r="X311" s="157"/>
      <c r="Y311" s="157"/>
      <c r="Z311" s="157"/>
      <c r="AA311" s="156"/>
    </row>
    <row r="312" spans="4:27" s="86" customFormat="1" x14ac:dyDescent="0.25">
      <c r="D312" s="66"/>
      <c r="E312" s="67"/>
      <c r="F312" s="67"/>
      <c r="G312" s="67"/>
      <c r="H312" s="67"/>
      <c r="I312" s="67"/>
      <c r="J312" s="67"/>
      <c r="K312" s="67"/>
      <c r="L312" s="67"/>
      <c r="M312" s="126"/>
      <c r="N312" s="67"/>
      <c r="O312" s="67"/>
      <c r="P312" s="67"/>
      <c r="Q312" s="67"/>
      <c r="R312" s="126"/>
      <c r="S312" s="67"/>
      <c r="T312" s="67"/>
      <c r="U312" s="67"/>
      <c r="V312" s="67"/>
      <c r="W312" s="157"/>
      <c r="X312" s="157"/>
      <c r="Y312" s="157"/>
      <c r="Z312" s="157"/>
      <c r="AA312" s="156"/>
    </row>
    <row r="313" spans="4:27" s="86" customFormat="1" x14ac:dyDescent="0.25">
      <c r="D313" s="66"/>
      <c r="E313" s="67"/>
      <c r="F313" s="67"/>
      <c r="G313" s="67"/>
      <c r="H313" s="67"/>
      <c r="I313" s="67"/>
      <c r="J313" s="67"/>
      <c r="K313" s="67"/>
      <c r="L313" s="67"/>
      <c r="M313" s="126"/>
      <c r="N313" s="67"/>
      <c r="O313" s="67"/>
      <c r="P313" s="67"/>
      <c r="Q313" s="67"/>
      <c r="R313" s="126"/>
      <c r="S313" s="67"/>
      <c r="T313" s="67"/>
      <c r="U313" s="67"/>
      <c r="V313" s="67"/>
      <c r="W313" s="157"/>
      <c r="X313" s="157"/>
      <c r="Y313" s="157"/>
      <c r="Z313" s="157"/>
      <c r="AA313" s="156"/>
    </row>
    <row r="314" spans="4:27" s="86" customFormat="1" x14ac:dyDescent="0.25">
      <c r="D314" s="66"/>
      <c r="E314" s="67"/>
      <c r="F314" s="67"/>
      <c r="G314" s="67"/>
      <c r="H314" s="67"/>
      <c r="I314" s="67"/>
      <c r="J314" s="67"/>
      <c r="K314" s="67"/>
      <c r="L314" s="67"/>
      <c r="M314" s="126"/>
      <c r="N314" s="67"/>
      <c r="O314" s="67"/>
      <c r="P314" s="67"/>
      <c r="Q314" s="67"/>
      <c r="R314" s="126"/>
      <c r="S314" s="67"/>
      <c r="T314" s="67"/>
      <c r="U314" s="67"/>
      <c r="V314" s="67"/>
      <c r="W314" s="157"/>
      <c r="X314" s="157"/>
      <c r="Y314" s="157"/>
      <c r="Z314" s="157"/>
      <c r="AA314" s="156"/>
    </row>
    <row r="315" spans="4:27" s="86" customFormat="1" x14ac:dyDescent="0.25">
      <c r="D315" s="66"/>
      <c r="E315" s="67"/>
      <c r="F315" s="67"/>
      <c r="G315" s="67"/>
      <c r="H315" s="67"/>
      <c r="I315" s="67"/>
      <c r="J315" s="67"/>
      <c r="K315" s="67"/>
      <c r="L315" s="67"/>
      <c r="M315" s="126"/>
      <c r="N315" s="67"/>
      <c r="O315" s="67"/>
      <c r="P315" s="67"/>
      <c r="Q315" s="67"/>
      <c r="R315" s="126"/>
      <c r="S315" s="67"/>
      <c r="T315" s="67"/>
      <c r="U315" s="67"/>
      <c r="V315" s="67"/>
      <c r="W315" s="157"/>
      <c r="X315" s="157"/>
      <c r="Y315" s="157"/>
      <c r="Z315" s="157"/>
      <c r="AA315" s="156"/>
    </row>
    <row r="316" spans="4:27" s="86" customFormat="1" x14ac:dyDescent="0.25">
      <c r="D316" s="66"/>
      <c r="E316" s="67"/>
      <c r="F316" s="67"/>
      <c r="G316" s="67"/>
      <c r="H316" s="67"/>
      <c r="I316" s="67"/>
      <c r="J316" s="67"/>
      <c r="K316" s="67"/>
      <c r="L316" s="67"/>
      <c r="M316" s="126"/>
      <c r="N316" s="67"/>
      <c r="O316" s="67"/>
      <c r="P316" s="67"/>
      <c r="Q316" s="67"/>
      <c r="R316" s="126"/>
      <c r="S316" s="67"/>
      <c r="T316" s="67"/>
      <c r="U316" s="67"/>
      <c r="V316" s="67"/>
      <c r="W316" s="157"/>
      <c r="X316" s="157"/>
      <c r="Y316" s="157"/>
      <c r="Z316" s="157"/>
      <c r="AA316" s="156"/>
    </row>
    <row r="317" spans="4:27" s="86" customFormat="1" x14ac:dyDescent="0.25">
      <c r="D317" s="66"/>
      <c r="E317" s="67"/>
      <c r="F317" s="67"/>
      <c r="G317" s="67"/>
      <c r="H317" s="67"/>
      <c r="I317" s="67"/>
      <c r="J317" s="67"/>
      <c r="K317" s="67"/>
      <c r="L317" s="67"/>
      <c r="M317" s="126"/>
      <c r="N317" s="67"/>
      <c r="O317" s="67"/>
      <c r="P317" s="67"/>
      <c r="Q317" s="67"/>
      <c r="R317" s="126"/>
      <c r="S317" s="67"/>
      <c r="T317" s="67"/>
      <c r="U317" s="67"/>
      <c r="V317" s="67"/>
      <c r="W317" s="157"/>
      <c r="X317" s="157"/>
      <c r="Y317" s="157"/>
      <c r="Z317" s="157"/>
      <c r="AA317" s="156"/>
    </row>
    <row r="318" spans="4:27" s="86" customFormat="1" x14ac:dyDescent="0.25">
      <c r="D318" s="66"/>
      <c r="E318" s="67"/>
      <c r="F318" s="67"/>
      <c r="G318" s="67"/>
      <c r="H318" s="67"/>
      <c r="I318" s="67"/>
      <c r="J318" s="67"/>
      <c r="K318" s="67"/>
      <c r="L318" s="67"/>
      <c r="M318" s="126"/>
      <c r="N318" s="67"/>
      <c r="O318" s="67"/>
      <c r="P318" s="67"/>
      <c r="Q318" s="67"/>
      <c r="R318" s="126"/>
      <c r="S318" s="67"/>
      <c r="T318" s="67"/>
      <c r="U318" s="67"/>
      <c r="V318" s="67"/>
      <c r="W318" s="157"/>
      <c r="X318" s="157"/>
      <c r="Y318" s="157"/>
      <c r="Z318" s="157"/>
      <c r="AA318" s="156"/>
    </row>
    <row r="319" spans="4:27" s="86" customFormat="1" x14ac:dyDescent="0.25">
      <c r="D319" s="66"/>
      <c r="E319" s="67"/>
      <c r="F319" s="67"/>
      <c r="G319" s="67"/>
      <c r="H319" s="67"/>
      <c r="I319" s="67"/>
      <c r="J319" s="67"/>
      <c r="K319" s="67"/>
      <c r="L319" s="67"/>
      <c r="M319" s="126"/>
      <c r="N319" s="67"/>
      <c r="O319" s="67"/>
      <c r="P319" s="67"/>
      <c r="Q319" s="67"/>
      <c r="R319" s="126"/>
      <c r="S319" s="67"/>
      <c r="T319" s="67"/>
      <c r="U319" s="67"/>
      <c r="V319" s="67"/>
      <c r="W319" s="157"/>
      <c r="X319" s="157"/>
      <c r="Y319" s="157"/>
      <c r="Z319" s="157"/>
      <c r="AA319" s="156"/>
    </row>
    <row r="320" spans="4:27" s="86" customFormat="1" x14ac:dyDescent="0.25">
      <c r="D320" s="66"/>
      <c r="E320" s="67"/>
      <c r="F320" s="67"/>
      <c r="G320" s="67"/>
      <c r="H320" s="67"/>
      <c r="I320" s="67"/>
      <c r="J320" s="67"/>
      <c r="K320" s="67"/>
      <c r="L320" s="67"/>
      <c r="M320" s="126"/>
      <c r="N320" s="67"/>
      <c r="O320" s="67"/>
      <c r="P320" s="67"/>
      <c r="Q320" s="67"/>
      <c r="R320" s="126"/>
      <c r="S320" s="67"/>
      <c r="T320" s="67"/>
      <c r="U320" s="67"/>
      <c r="V320" s="67"/>
      <c r="W320" s="157"/>
      <c r="X320" s="157"/>
      <c r="Y320" s="157"/>
      <c r="Z320" s="157"/>
      <c r="AA320" s="156"/>
    </row>
    <row r="321" spans="4:27" s="86" customFormat="1" x14ac:dyDescent="0.25">
      <c r="D321" s="66"/>
      <c r="E321" s="67"/>
      <c r="F321" s="67"/>
      <c r="G321" s="67"/>
      <c r="H321" s="67"/>
      <c r="I321" s="67"/>
      <c r="J321" s="67"/>
      <c r="K321" s="67"/>
      <c r="L321" s="67"/>
      <c r="M321" s="126"/>
      <c r="N321" s="67"/>
      <c r="O321" s="67"/>
      <c r="P321" s="67"/>
      <c r="Q321" s="67"/>
      <c r="R321" s="126"/>
      <c r="S321" s="67"/>
      <c r="T321" s="67"/>
      <c r="U321" s="67"/>
      <c r="V321" s="67"/>
      <c r="W321" s="157"/>
      <c r="X321" s="157"/>
      <c r="Y321" s="157"/>
      <c r="Z321" s="157"/>
      <c r="AA321" s="156"/>
    </row>
    <row r="322" spans="4:27" s="86" customFormat="1" x14ac:dyDescent="0.25">
      <c r="D322" s="66"/>
      <c r="E322" s="67"/>
      <c r="F322" s="67"/>
      <c r="G322" s="67"/>
      <c r="H322" s="67"/>
      <c r="I322" s="67"/>
      <c r="J322" s="67"/>
      <c r="K322" s="67"/>
      <c r="L322" s="67"/>
      <c r="M322" s="126"/>
      <c r="N322" s="67"/>
      <c r="O322" s="67"/>
      <c r="P322" s="67"/>
      <c r="Q322" s="67"/>
      <c r="R322" s="126"/>
      <c r="S322" s="67"/>
      <c r="T322" s="67"/>
      <c r="U322" s="67"/>
      <c r="V322" s="67"/>
      <c r="W322" s="157"/>
      <c r="X322" s="157"/>
      <c r="Y322" s="157"/>
      <c r="Z322" s="157"/>
      <c r="AA322" s="156"/>
    </row>
    <row r="323" spans="4:27" s="86" customFormat="1" x14ac:dyDescent="0.25">
      <c r="D323" s="66"/>
      <c r="E323" s="67"/>
      <c r="F323" s="67"/>
      <c r="G323" s="67"/>
      <c r="H323" s="67"/>
      <c r="I323" s="67"/>
      <c r="J323" s="67"/>
      <c r="K323" s="67"/>
      <c r="L323" s="67"/>
      <c r="M323" s="126"/>
      <c r="N323" s="67"/>
      <c r="O323" s="67"/>
      <c r="P323" s="67"/>
      <c r="Q323" s="67"/>
      <c r="R323" s="126"/>
      <c r="S323" s="67"/>
      <c r="T323" s="67"/>
      <c r="U323" s="67"/>
      <c r="V323" s="67"/>
      <c r="W323" s="157"/>
      <c r="X323" s="157"/>
      <c r="Y323" s="157"/>
      <c r="Z323" s="157"/>
      <c r="AA323" s="156"/>
    </row>
    <row r="324" spans="4:27" s="86" customFormat="1" x14ac:dyDescent="0.25">
      <c r="D324" s="66"/>
      <c r="E324" s="67"/>
      <c r="F324" s="67"/>
      <c r="G324" s="67"/>
      <c r="H324" s="67"/>
      <c r="I324" s="67"/>
      <c r="J324" s="67"/>
      <c r="K324" s="67"/>
      <c r="L324" s="67"/>
      <c r="M324" s="126"/>
      <c r="N324" s="67"/>
      <c r="O324" s="67"/>
      <c r="P324" s="67"/>
      <c r="Q324" s="67"/>
      <c r="R324" s="126"/>
      <c r="S324" s="67"/>
      <c r="T324" s="67"/>
      <c r="U324" s="67"/>
      <c r="V324" s="67"/>
      <c r="W324" s="157"/>
      <c r="X324" s="157"/>
      <c r="Y324" s="157"/>
      <c r="Z324" s="157"/>
      <c r="AA324" s="156"/>
    </row>
    <row r="325" spans="4:27" s="86" customFormat="1" x14ac:dyDescent="0.25">
      <c r="D325" s="66"/>
      <c r="E325" s="67"/>
      <c r="F325" s="67"/>
      <c r="G325" s="67"/>
      <c r="H325" s="67"/>
      <c r="I325" s="67"/>
      <c r="J325" s="67"/>
      <c r="K325" s="67"/>
      <c r="L325" s="67"/>
      <c r="M325" s="126"/>
      <c r="N325" s="67"/>
      <c r="O325" s="67"/>
      <c r="P325" s="67"/>
      <c r="Q325" s="67"/>
      <c r="R325" s="126"/>
      <c r="S325" s="67"/>
      <c r="T325" s="67"/>
      <c r="U325" s="67"/>
      <c r="V325" s="67"/>
      <c r="W325" s="157"/>
      <c r="X325" s="157"/>
      <c r="Y325" s="157"/>
      <c r="Z325" s="157"/>
      <c r="AA325" s="156"/>
    </row>
    <row r="326" spans="4:27" s="86" customFormat="1" x14ac:dyDescent="0.25">
      <c r="D326" s="66"/>
      <c r="E326" s="67"/>
      <c r="F326" s="67"/>
      <c r="G326" s="67"/>
      <c r="H326" s="67"/>
      <c r="I326" s="67"/>
      <c r="J326" s="67"/>
      <c r="K326" s="67"/>
      <c r="L326" s="67"/>
      <c r="M326" s="126"/>
      <c r="N326" s="67"/>
      <c r="O326" s="67"/>
      <c r="P326" s="67"/>
      <c r="Q326" s="67"/>
      <c r="R326" s="126"/>
      <c r="S326" s="67"/>
      <c r="T326" s="67"/>
      <c r="U326" s="67"/>
      <c r="V326" s="67"/>
      <c r="W326" s="157"/>
      <c r="X326" s="157"/>
      <c r="Y326" s="157"/>
      <c r="Z326" s="157"/>
      <c r="AA326" s="156"/>
    </row>
    <row r="327" spans="4:27" s="86" customFormat="1" x14ac:dyDescent="0.25">
      <c r="D327" s="66"/>
      <c r="E327" s="67"/>
      <c r="F327" s="67"/>
      <c r="G327" s="67"/>
      <c r="H327" s="67"/>
      <c r="I327" s="67"/>
      <c r="J327" s="67"/>
      <c r="K327" s="67"/>
      <c r="L327" s="67"/>
      <c r="M327" s="126"/>
      <c r="N327" s="67"/>
      <c r="O327" s="67"/>
      <c r="P327" s="67"/>
      <c r="Q327" s="67"/>
      <c r="R327" s="126"/>
      <c r="S327" s="67"/>
      <c r="T327" s="67"/>
      <c r="U327" s="67"/>
      <c r="V327" s="67"/>
      <c r="W327" s="157"/>
      <c r="X327" s="157"/>
      <c r="Y327" s="157"/>
      <c r="Z327" s="157"/>
      <c r="AA327" s="156"/>
    </row>
    <row r="328" spans="4:27" s="86" customFormat="1" x14ac:dyDescent="0.25">
      <c r="D328" s="66"/>
      <c r="E328" s="67"/>
      <c r="F328" s="67"/>
      <c r="G328" s="67"/>
      <c r="H328" s="67"/>
      <c r="I328" s="67"/>
      <c r="J328" s="67"/>
      <c r="K328" s="67"/>
      <c r="L328" s="67"/>
      <c r="M328" s="126"/>
      <c r="N328" s="67"/>
      <c r="O328" s="67"/>
      <c r="P328" s="67"/>
      <c r="Q328" s="67"/>
      <c r="R328" s="126"/>
      <c r="S328" s="67"/>
      <c r="T328" s="67"/>
      <c r="U328" s="67"/>
      <c r="V328" s="67"/>
      <c r="W328" s="157"/>
      <c r="X328" s="157"/>
      <c r="Y328" s="157"/>
      <c r="Z328" s="157"/>
      <c r="AA328" s="156"/>
    </row>
    <row r="329" spans="4:27" s="86" customFormat="1" x14ac:dyDescent="0.25">
      <c r="D329" s="66"/>
      <c r="E329" s="67"/>
      <c r="F329" s="67"/>
      <c r="G329" s="67"/>
      <c r="H329" s="67"/>
      <c r="I329" s="67"/>
      <c r="J329" s="67"/>
      <c r="K329" s="67"/>
      <c r="L329" s="67"/>
      <c r="M329" s="126"/>
      <c r="N329" s="67"/>
      <c r="O329" s="67"/>
      <c r="P329" s="67"/>
      <c r="Q329" s="67"/>
      <c r="R329" s="126"/>
      <c r="S329" s="67"/>
      <c r="T329" s="67"/>
      <c r="U329" s="67"/>
      <c r="V329" s="67"/>
      <c r="W329" s="157"/>
      <c r="X329" s="157"/>
      <c r="Y329" s="157"/>
      <c r="Z329" s="157"/>
      <c r="AA329" s="156"/>
    </row>
    <row r="330" spans="4:27" s="86" customFormat="1" x14ac:dyDescent="0.25">
      <c r="D330" s="66"/>
      <c r="E330" s="67"/>
      <c r="F330" s="67"/>
      <c r="G330" s="67"/>
      <c r="H330" s="67"/>
      <c r="I330" s="67"/>
      <c r="J330" s="67"/>
      <c r="K330" s="67"/>
      <c r="L330" s="67"/>
      <c r="M330" s="126"/>
      <c r="N330" s="67"/>
      <c r="O330" s="67"/>
      <c r="P330" s="67"/>
      <c r="Q330" s="67"/>
      <c r="R330" s="126"/>
      <c r="S330" s="67"/>
      <c r="T330" s="67"/>
      <c r="U330" s="67"/>
      <c r="V330" s="67"/>
      <c r="W330" s="157"/>
      <c r="X330" s="157"/>
      <c r="Y330" s="157"/>
      <c r="Z330" s="157"/>
      <c r="AA330" s="156"/>
    </row>
    <row r="331" spans="4:27" s="86" customFormat="1" x14ac:dyDescent="0.25">
      <c r="D331" s="66"/>
      <c r="E331" s="67"/>
      <c r="F331" s="67"/>
      <c r="G331" s="67"/>
      <c r="H331" s="67"/>
      <c r="I331" s="67"/>
      <c r="J331" s="67"/>
      <c r="K331" s="67"/>
      <c r="L331" s="67"/>
      <c r="M331" s="126"/>
      <c r="N331" s="67"/>
      <c r="O331" s="67"/>
      <c r="P331" s="67"/>
      <c r="Q331" s="67"/>
      <c r="R331" s="126"/>
      <c r="S331" s="67"/>
      <c r="T331" s="67"/>
      <c r="U331" s="67"/>
      <c r="V331" s="67"/>
      <c r="W331" s="157"/>
      <c r="X331" s="157"/>
      <c r="Y331" s="157"/>
      <c r="Z331" s="157"/>
      <c r="AA331" s="156"/>
    </row>
    <row r="332" spans="4:27" s="86" customFormat="1" x14ac:dyDescent="0.25">
      <c r="D332" s="66"/>
      <c r="E332" s="67"/>
      <c r="F332" s="67"/>
      <c r="G332" s="67"/>
      <c r="H332" s="67"/>
      <c r="I332" s="67"/>
      <c r="J332" s="67"/>
      <c r="K332" s="67"/>
      <c r="L332" s="67"/>
      <c r="M332" s="126"/>
      <c r="N332" s="67"/>
      <c r="O332" s="67"/>
      <c r="P332" s="67"/>
      <c r="Q332" s="67"/>
      <c r="R332" s="126"/>
      <c r="S332" s="67"/>
      <c r="T332" s="67"/>
      <c r="U332" s="67"/>
      <c r="V332" s="67"/>
      <c r="W332" s="157"/>
      <c r="X332" s="157"/>
      <c r="Y332" s="157"/>
      <c r="Z332" s="157"/>
      <c r="AA332" s="156"/>
    </row>
    <row r="333" spans="4:27" s="86" customFormat="1" x14ac:dyDescent="0.25">
      <c r="D333" s="66"/>
      <c r="E333" s="67"/>
      <c r="F333" s="67"/>
      <c r="G333" s="67"/>
      <c r="H333" s="67"/>
      <c r="I333" s="67"/>
      <c r="J333" s="67"/>
      <c r="K333" s="67"/>
      <c r="L333" s="67"/>
      <c r="M333" s="126"/>
      <c r="N333" s="67"/>
      <c r="O333" s="67"/>
      <c r="P333" s="67"/>
      <c r="Q333" s="67"/>
      <c r="R333" s="126"/>
      <c r="S333" s="67"/>
      <c r="T333" s="67"/>
      <c r="U333" s="67"/>
      <c r="V333" s="67"/>
      <c r="W333" s="157"/>
      <c r="X333" s="157"/>
      <c r="Y333" s="157"/>
      <c r="Z333" s="157"/>
      <c r="AA333" s="156"/>
    </row>
    <row r="334" spans="4:27" s="86" customFormat="1" x14ac:dyDescent="0.25">
      <c r="D334" s="66"/>
      <c r="E334" s="67"/>
      <c r="F334" s="67"/>
      <c r="G334" s="67"/>
      <c r="H334" s="67"/>
      <c r="I334" s="67"/>
      <c r="J334" s="67"/>
      <c r="K334" s="67"/>
      <c r="L334" s="67"/>
      <c r="M334" s="126"/>
      <c r="N334" s="67"/>
      <c r="O334" s="67"/>
      <c r="P334" s="67"/>
      <c r="Q334" s="67"/>
      <c r="R334" s="126"/>
      <c r="S334" s="67"/>
      <c r="T334" s="67"/>
      <c r="U334" s="67"/>
      <c r="V334" s="67"/>
      <c r="W334" s="157"/>
      <c r="X334" s="157"/>
      <c r="Y334" s="157"/>
      <c r="Z334" s="157"/>
      <c r="AA334" s="156"/>
    </row>
    <row r="335" spans="4:27" s="86" customFormat="1" x14ac:dyDescent="0.25">
      <c r="D335" s="66"/>
      <c r="E335" s="67"/>
      <c r="F335" s="67"/>
      <c r="G335" s="67"/>
      <c r="H335" s="67"/>
      <c r="I335" s="67"/>
      <c r="J335" s="67"/>
      <c r="K335" s="67"/>
      <c r="L335" s="67"/>
      <c r="M335" s="126"/>
      <c r="N335" s="67"/>
      <c r="O335" s="67"/>
      <c r="P335" s="67"/>
      <c r="Q335" s="67"/>
      <c r="R335" s="126"/>
      <c r="S335" s="67"/>
      <c r="T335" s="67"/>
      <c r="U335" s="67"/>
      <c r="V335" s="67"/>
      <c r="W335" s="157"/>
      <c r="X335" s="157"/>
      <c r="Y335" s="157"/>
      <c r="Z335" s="157"/>
      <c r="AA335" s="156"/>
    </row>
    <row r="336" spans="4:27" s="86" customFormat="1" x14ac:dyDescent="0.25">
      <c r="D336" s="66"/>
      <c r="E336" s="67"/>
      <c r="F336" s="67"/>
      <c r="G336" s="67"/>
      <c r="H336" s="67"/>
      <c r="I336" s="67"/>
      <c r="J336" s="67"/>
      <c r="K336" s="67"/>
      <c r="L336" s="67"/>
      <c r="M336" s="126"/>
      <c r="N336" s="67"/>
      <c r="O336" s="67"/>
      <c r="P336" s="67"/>
      <c r="Q336" s="67"/>
      <c r="R336" s="126"/>
      <c r="S336" s="67"/>
      <c r="T336" s="67"/>
      <c r="U336" s="67"/>
      <c r="V336" s="67"/>
      <c r="W336" s="157"/>
      <c r="X336" s="157"/>
      <c r="Y336" s="157"/>
      <c r="Z336" s="157"/>
      <c r="AA336" s="156"/>
    </row>
    <row r="337" spans="4:27" s="86" customFormat="1" x14ac:dyDescent="0.25">
      <c r="D337" s="66"/>
      <c r="E337" s="67"/>
      <c r="F337" s="67"/>
      <c r="G337" s="67"/>
      <c r="H337" s="67"/>
      <c r="I337" s="67"/>
      <c r="J337" s="67"/>
      <c r="K337" s="67"/>
      <c r="L337" s="67"/>
      <c r="M337" s="126"/>
      <c r="N337" s="67"/>
      <c r="O337" s="67"/>
      <c r="P337" s="67"/>
      <c r="Q337" s="67"/>
      <c r="R337" s="126"/>
      <c r="S337" s="67"/>
      <c r="T337" s="67"/>
      <c r="U337" s="67"/>
      <c r="V337" s="67"/>
      <c r="W337" s="157"/>
      <c r="X337" s="157"/>
      <c r="Y337" s="157"/>
      <c r="Z337" s="157"/>
      <c r="AA337" s="156"/>
    </row>
    <row r="338" spans="4:27" s="86" customFormat="1" x14ac:dyDescent="0.25">
      <c r="D338" s="66"/>
      <c r="E338" s="67"/>
      <c r="F338" s="67"/>
      <c r="G338" s="67"/>
      <c r="H338" s="67"/>
      <c r="I338" s="67"/>
      <c r="J338" s="67"/>
      <c r="K338" s="67"/>
      <c r="L338" s="67"/>
      <c r="M338" s="126"/>
      <c r="N338" s="67"/>
      <c r="O338" s="67"/>
      <c r="P338" s="67"/>
      <c r="Q338" s="67"/>
      <c r="R338" s="126"/>
      <c r="S338" s="67"/>
      <c r="T338" s="67"/>
      <c r="U338" s="67"/>
      <c r="V338" s="67"/>
      <c r="W338" s="157"/>
      <c r="X338" s="157"/>
      <c r="Y338" s="157"/>
      <c r="Z338" s="157"/>
      <c r="AA338" s="156"/>
    </row>
    <row r="339" spans="4:27" s="86" customFormat="1" x14ac:dyDescent="0.25">
      <c r="D339" s="66"/>
      <c r="E339" s="67"/>
      <c r="F339" s="67"/>
      <c r="G339" s="67"/>
      <c r="H339" s="67"/>
      <c r="I339" s="67"/>
      <c r="J339" s="67"/>
      <c r="K339" s="67"/>
      <c r="L339" s="67"/>
      <c r="M339" s="126"/>
      <c r="N339" s="67"/>
      <c r="O339" s="67"/>
      <c r="P339" s="67"/>
      <c r="Q339" s="67"/>
      <c r="R339" s="126"/>
      <c r="S339" s="67"/>
      <c r="T339" s="67"/>
      <c r="U339" s="67"/>
      <c r="V339" s="67"/>
      <c r="W339" s="157"/>
      <c r="X339" s="157"/>
      <c r="Y339" s="157"/>
      <c r="Z339" s="157"/>
      <c r="AA339" s="156"/>
    </row>
    <row r="340" spans="4:27" s="86" customFormat="1" x14ac:dyDescent="0.25">
      <c r="D340" s="66"/>
      <c r="E340" s="67"/>
      <c r="F340" s="67"/>
      <c r="G340" s="67"/>
      <c r="H340" s="67"/>
      <c r="I340" s="67"/>
      <c r="J340" s="67"/>
      <c r="K340" s="67"/>
      <c r="L340" s="67"/>
      <c r="M340" s="126"/>
      <c r="N340" s="67"/>
      <c r="O340" s="67"/>
      <c r="P340" s="67"/>
      <c r="Q340" s="67"/>
      <c r="R340" s="126"/>
      <c r="S340" s="67"/>
      <c r="T340" s="67"/>
      <c r="U340" s="67"/>
      <c r="V340" s="67"/>
      <c r="W340" s="157"/>
      <c r="X340" s="157"/>
      <c r="Y340" s="157"/>
      <c r="Z340" s="157"/>
      <c r="AA340" s="156"/>
    </row>
    <row r="341" spans="4:27" s="86" customFormat="1" x14ac:dyDescent="0.25">
      <c r="D341" s="66"/>
      <c r="E341" s="67"/>
      <c r="F341" s="67"/>
      <c r="G341" s="67"/>
      <c r="H341" s="67"/>
      <c r="I341" s="67"/>
      <c r="J341" s="67"/>
      <c r="K341" s="67"/>
      <c r="L341" s="67"/>
      <c r="M341" s="126"/>
      <c r="N341" s="67"/>
      <c r="O341" s="67"/>
      <c r="P341" s="67"/>
      <c r="Q341" s="67"/>
      <c r="R341" s="126"/>
      <c r="S341" s="67"/>
      <c r="T341" s="67"/>
      <c r="U341" s="67"/>
      <c r="V341" s="67"/>
      <c r="W341" s="157"/>
      <c r="X341" s="157"/>
      <c r="Y341" s="157"/>
      <c r="Z341" s="157"/>
      <c r="AA341" s="156"/>
    </row>
    <row r="342" spans="4:27" s="86" customFormat="1" x14ac:dyDescent="0.25">
      <c r="D342" s="66"/>
      <c r="E342" s="67"/>
      <c r="F342" s="67"/>
      <c r="G342" s="67"/>
      <c r="H342" s="67"/>
      <c r="I342" s="67"/>
      <c r="J342" s="67"/>
      <c r="K342" s="67"/>
      <c r="L342" s="67"/>
      <c r="M342" s="126"/>
      <c r="N342" s="67"/>
      <c r="O342" s="67"/>
      <c r="P342" s="67"/>
      <c r="Q342" s="67"/>
      <c r="R342" s="126"/>
      <c r="S342" s="67"/>
      <c r="T342" s="67"/>
      <c r="U342" s="67"/>
      <c r="V342" s="67"/>
      <c r="W342" s="157"/>
      <c r="X342" s="157"/>
      <c r="Y342" s="157"/>
      <c r="Z342" s="157"/>
      <c r="AA342" s="156"/>
    </row>
    <row r="343" spans="4:27" s="86" customFormat="1" x14ac:dyDescent="0.25">
      <c r="D343" s="66"/>
      <c r="E343" s="67"/>
      <c r="F343" s="67"/>
      <c r="G343" s="67"/>
      <c r="H343" s="67"/>
      <c r="I343" s="67"/>
      <c r="J343" s="67"/>
      <c r="K343" s="67"/>
      <c r="L343" s="67"/>
      <c r="M343" s="126"/>
      <c r="N343" s="67"/>
      <c r="O343" s="67"/>
      <c r="P343" s="67"/>
      <c r="Q343" s="67"/>
      <c r="R343" s="126"/>
      <c r="S343" s="67"/>
      <c r="T343" s="67"/>
      <c r="U343" s="67"/>
      <c r="V343" s="67"/>
      <c r="W343" s="157"/>
      <c r="X343" s="157"/>
      <c r="Y343" s="157"/>
      <c r="Z343" s="157"/>
      <c r="AA343" s="156"/>
    </row>
    <row r="344" spans="4:27" s="86" customFormat="1" x14ac:dyDescent="0.25">
      <c r="D344" s="66"/>
      <c r="E344" s="67"/>
      <c r="F344" s="67"/>
      <c r="G344" s="67"/>
      <c r="H344" s="67"/>
      <c r="I344" s="67"/>
      <c r="J344" s="67"/>
      <c r="K344" s="67"/>
      <c r="L344" s="67"/>
      <c r="M344" s="126"/>
      <c r="N344" s="67"/>
      <c r="O344" s="67"/>
      <c r="P344" s="67"/>
      <c r="Q344" s="67"/>
      <c r="R344" s="126"/>
      <c r="S344" s="67"/>
      <c r="T344" s="67"/>
      <c r="U344" s="67"/>
      <c r="V344" s="67"/>
      <c r="W344" s="157"/>
      <c r="X344" s="157"/>
      <c r="Y344" s="157"/>
      <c r="Z344" s="157"/>
      <c r="AA344" s="156"/>
    </row>
    <row r="345" spans="4:27" s="86" customFormat="1" x14ac:dyDescent="0.25">
      <c r="D345" s="66"/>
      <c r="E345" s="67"/>
      <c r="F345" s="67"/>
      <c r="G345" s="67"/>
      <c r="H345" s="67"/>
      <c r="I345" s="67"/>
      <c r="J345" s="67"/>
      <c r="K345" s="67"/>
      <c r="L345" s="67"/>
      <c r="M345" s="126"/>
      <c r="N345" s="67"/>
      <c r="O345" s="67"/>
      <c r="P345" s="67"/>
      <c r="Q345" s="67"/>
      <c r="R345" s="126"/>
      <c r="S345" s="67"/>
      <c r="T345" s="67"/>
      <c r="U345" s="67"/>
      <c r="V345" s="67"/>
      <c r="W345" s="157"/>
      <c r="X345" s="157"/>
      <c r="Y345" s="157"/>
      <c r="Z345" s="157"/>
      <c r="AA345" s="156"/>
    </row>
    <row r="346" spans="4:27" s="86" customFormat="1" x14ac:dyDescent="0.25">
      <c r="D346" s="66"/>
      <c r="E346" s="67"/>
      <c r="F346" s="67"/>
      <c r="G346" s="67"/>
      <c r="H346" s="67"/>
      <c r="I346" s="67"/>
      <c r="J346" s="67"/>
      <c r="K346" s="67"/>
      <c r="L346" s="67"/>
      <c r="M346" s="126"/>
      <c r="N346" s="67"/>
      <c r="O346" s="67"/>
      <c r="P346" s="67"/>
      <c r="Q346" s="67"/>
      <c r="R346" s="126"/>
      <c r="S346" s="67"/>
      <c r="T346" s="67"/>
      <c r="U346" s="67"/>
      <c r="V346" s="67"/>
      <c r="W346" s="157"/>
      <c r="X346" s="157"/>
      <c r="Y346" s="157"/>
      <c r="Z346" s="157"/>
      <c r="AA346" s="156"/>
    </row>
    <row r="347" spans="4:27" s="86" customFormat="1" x14ac:dyDescent="0.25">
      <c r="D347" s="66"/>
      <c r="E347" s="67"/>
      <c r="F347" s="67"/>
      <c r="G347" s="67"/>
      <c r="H347" s="67"/>
      <c r="I347" s="67"/>
      <c r="J347" s="67"/>
      <c r="K347" s="67"/>
      <c r="L347" s="67"/>
      <c r="M347" s="126"/>
      <c r="N347" s="67"/>
      <c r="O347" s="67"/>
      <c r="P347" s="67"/>
      <c r="Q347" s="67"/>
      <c r="R347" s="126"/>
      <c r="S347" s="67"/>
      <c r="T347" s="67"/>
      <c r="U347" s="67"/>
      <c r="V347" s="67"/>
      <c r="W347" s="157"/>
      <c r="X347" s="157"/>
      <c r="Y347" s="157"/>
      <c r="Z347" s="157"/>
      <c r="AA347" s="156"/>
    </row>
    <row r="348" spans="4:27" s="86" customFormat="1" x14ac:dyDescent="0.25">
      <c r="D348" s="66"/>
      <c r="E348" s="67"/>
      <c r="F348" s="67"/>
      <c r="G348" s="67"/>
      <c r="H348" s="67"/>
      <c r="I348" s="67"/>
      <c r="J348" s="67"/>
      <c r="K348" s="67"/>
      <c r="L348" s="67"/>
      <c r="M348" s="126"/>
      <c r="N348" s="67"/>
      <c r="O348" s="67"/>
      <c r="P348" s="67"/>
      <c r="Q348" s="67"/>
      <c r="R348" s="126"/>
      <c r="S348" s="67"/>
      <c r="T348" s="67"/>
      <c r="U348" s="67"/>
      <c r="V348" s="67"/>
      <c r="W348" s="157"/>
      <c r="X348" s="157"/>
      <c r="Y348" s="157"/>
      <c r="Z348" s="157"/>
      <c r="AA348" s="156"/>
    </row>
    <row r="349" spans="4:27" s="86" customFormat="1" x14ac:dyDescent="0.25">
      <c r="D349" s="66"/>
      <c r="E349" s="67"/>
      <c r="F349" s="67"/>
      <c r="G349" s="67"/>
      <c r="H349" s="67"/>
      <c r="I349" s="67"/>
      <c r="J349" s="67"/>
      <c r="K349" s="67"/>
      <c r="L349" s="67"/>
      <c r="M349" s="126"/>
      <c r="N349" s="67"/>
      <c r="O349" s="67"/>
      <c r="P349" s="67"/>
      <c r="Q349" s="67"/>
      <c r="R349" s="126"/>
      <c r="S349" s="67"/>
      <c r="T349" s="67"/>
      <c r="U349" s="67"/>
      <c r="V349" s="67"/>
      <c r="W349" s="157"/>
      <c r="X349" s="157"/>
      <c r="Y349" s="157"/>
      <c r="Z349" s="157"/>
      <c r="AA349" s="156"/>
    </row>
    <row r="350" spans="4:27" s="86" customFormat="1" x14ac:dyDescent="0.25">
      <c r="D350" s="66"/>
      <c r="E350" s="67"/>
      <c r="F350" s="67"/>
      <c r="G350" s="67"/>
      <c r="H350" s="67"/>
      <c r="I350" s="67"/>
      <c r="J350" s="67"/>
      <c r="K350" s="67"/>
      <c r="L350" s="67"/>
      <c r="M350" s="126"/>
      <c r="N350" s="67"/>
      <c r="O350" s="67"/>
      <c r="P350" s="67"/>
      <c r="Q350" s="67"/>
      <c r="R350" s="126"/>
      <c r="S350" s="67"/>
      <c r="T350" s="67"/>
      <c r="U350" s="67"/>
      <c r="V350" s="67"/>
      <c r="W350" s="157"/>
      <c r="X350" s="157"/>
      <c r="Y350" s="157"/>
      <c r="Z350" s="157"/>
      <c r="AA350" s="156"/>
    </row>
    <row r="351" spans="4:27" s="86" customFormat="1" x14ac:dyDescent="0.25">
      <c r="D351" s="66"/>
      <c r="E351" s="67"/>
      <c r="F351" s="67"/>
      <c r="G351" s="67"/>
      <c r="H351" s="67"/>
      <c r="I351" s="67"/>
      <c r="J351" s="67"/>
      <c r="K351" s="67"/>
      <c r="L351" s="67"/>
      <c r="M351" s="126"/>
      <c r="N351" s="67"/>
      <c r="O351" s="67"/>
      <c r="P351" s="67"/>
      <c r="Q351" s="67"/>
      <c r="R351" s="126"/>
      <c r="S351" s="67"/>
      <c r="T351" s="67"/>
      <c r="U351" s="67"/>
      <c r="V351" s="67"/>
      <c r="W351" s="157"/>
      <c r="X351" s="157"/>
      <c r="Y351" s="157"/>
      <c r="Z351" s="157"/>
      <c r="AA351" s="156"/>
    </row>
    <row r="352" spans="4:27" s="86" customFormat="1" x14ac:dyDescent="0.25">
      <c r="D352" s="66"/>
      <c r="E352" s="67"/>
      <c r="F352" s="67"/>
      <c r="G352" s="67"/>
      <c r="H352" s="67"/>
      <c r="I352" s="67"/>
      <c r="J352" s="67"/>
      <c r="K352" s="67"/>
      <c r="L352" s="67"/>
      <c r="M352" s="126"/>
      <c r="N352" s="67"/>
      <c r="O352" s="67"/>
      <c r="P352" s="67"/>
      <c r="Q352" s="67"/>
      <c r="R352" s="126"/>
      <c r="S352" s="67"/>
      <c r="T352" s="67"/>
      <c r="U352" s="67"/>
      <c r="V352" s="67"/>
      <c r="W352" s="157"/>
      <c r="X352" s="157"/>
      <c r="Y352" s="157"/>
      <c r="Z352" s="157"/>
      <c r="AA352" s="156"/>
    </row>
    <row r="353" spans="4:27" s="86" customFormat="1" x14ac:dyDescent="0.25">
      <c r="D353" s="66"/>
      <c r="E353" s="67"/>
      <c r="F353" s="67"/>
      <c r="G353" s="67"/>
      <c r="H353" s="67"/>
      <c r="I353" s="67"/>
      <c r="J353" s="67"/>
      <c r="K353" s="67"/>
      <c r="L353" s="67"/>
      <c r="M353" s="126"/>
      <c r="N353" s="67"/>
      <c r="O353" s="67"/>
      <c r="P353" s="67"/>
      <c r="Q353" s="67"/>
      <c r="R353" s="126"/>
      <c r="S353" s="67"/>
      <c r="T353" s="67"/>
      <c r="U353" s="67"/>
      <c r="V353" s="67"/>
      <c r="W353" s="157"/>
      <c r="X353" s="157"/>
      <c r="Y353" s="157"/>
      <c r="Z353" s="157"/>
      <c r="AA353" s="156"/>
    </row>
    <row r="354" spans="4:27" s="86" customFormat="1" x14ac:dyDescent="0.25">
      <c r="D354" s="66"/>
      <c r="E354" s="67"/>
      <c r="F354" s="67"/>
      <c r="G354" s="67"/>
      <c r="H354" s="67"/>
      <c r="I354" s="67"/>
      <c r="J354" s="67"/>
      <c r="K354" s="67"/>
      <c r="L354" s="67"/>
      <c r="M354" s="126"/>
      <c r="N354" s="67"/>
      <c r="O354" s="67"/>
      <c r="P354" s="67"/>
      <c r="Q354" s="67"/>
      <c r="R354" s="126"/>
      <c r="S354" s="67"/>
      <c r="T354" s="67"/>
      <c r="U354" s="67"/>
      <c r="V354" s="67"/>
      <c r="W354" s="157"/>
      <c r="X354" s="157"/>
      <c r="Y354" s="157"/>
      <c r="Z354" s="157"/>
      <c r="AA354" s="156"/>
    </row>
    <row r="355" spans="4:27" s="86" customFormat="1" x14ac:dyDescent="0.25">
      <c r="D355" s="66"/>
      <c r="E355" s="67"/>
      <c r="F355" s="67"/>
      <c r="G355" s="67"/>
      <c r="H355" s="67"/>
      <c r="I355" s="67"/>
      <c r="J355" s="67"/>
      <c r="K355" s="67"/>
      <c r="L355" s="67"/>
      <c r="M355" s="126"/>
      <c r="N355" s="67"/>
      <c r="O355" s="67"/>
      <c r="P355" s="67"/>
      <c r="Q355" s="67"/>
      <c r="R355" s="126"/>
      <c r="S355" s="67"/>
      <c r="T355" s="67"/>
      <c r="U355" s="67"/>
      <c r="V355" s="67"/>
      <c r="W355" s="157"/>
      <c r="X355" s="157"/>
      <c r="Y355" s="157"/>
      <c r="Z355" s="157"/>
      <c r="AA355" s="156"/>
    </row>
    <row r="356" spans="4:27" s="86" customFormat="1" x14ac:dyDescent="0.25">
      <c r="D356" s="66"/>
      <c r="E356" s="67"/>
      <c r="F356" s="67"/>
      <c r="G356" s="67"/>
      <c r="H356" s="67"/>
      <c r="I356" s="67"/>
      <c r="J356" s="67"/>
      <c r="K356" s="67"/>
      <c r="L356" s="67"/>
      <c r="M356" s="126"/>
      <c r="N356" s="67"/>
      <c r="O356" s="67"/>
      <c r="P356" s="67"/>
      <c r="Q356" s="67"/>
      <c r="R356" s="126"/>
      <c r="S356" s="67"/>
      <c r="T356" s="67"/>
      <c r="U356" s="67"/>
      <c r="V356" s="67"/>
      <c r="W356" s="157"/>
      <c r="X356" s="157"/>
      <c r="Y356" s="157"/>
      <c r="Z356" s="157"/>
      <c r="AA356" s="156"/>
    </row>
    <row r="357" spans="4:27" s="86" customFormat="1" x14ac:dyDescent="0.25">
      <c r="D357" s="66"/>
      <c r="E357" s="67"/>
      <c r="F357" s="67"/>
      <c r="G357" s="67"/>
      <c r="H357" s="67"/>
      <c r="I357" s="67"/>
      <c r="J357" s="67"/>
      <c r="K357" s="67"/>
      <c r="L357" s="67"/>
      <c r="M357" s="126"/>
      <c r="N357" s="67"/>
      <c r="O357" s="67"/>
      <c r="P357" s="67"/>
      <c r="Q357" s="67"/>
      <c r="R357" s="126"/>
      <c r="S357" s="67"/>
      <c r="T357" s="67"/>
      <c r="U357" s="67"/>
      <c r="V357" s="67"/>
      <c r="W357" s="157"/>
      <c r="X357" s="157"/>
      <c r="Y357" s="157"/>
      <c r="Z357" s="157"/>
      <c r="AA357" s="156"/>
    </row>
    <row r="358" spans="4:27" s="86" customFormat="1" x14ac:dyDescent="0.25">
      <c r="D358" s="66"/>
      <c r="E358" s="67"/>
      <c r="F358" s="67"/>
      <c r="G358" s="67"/>
      <c r="H358" s="67"/>
      <c r="I358" s="67"/>
      <c r="J358" s="67"/>
      <c r="K358" s="67"/>
      <c r="L358" s="67"/>
      <c r="M358" s="126"/>
      <c r="N358" s="67"/>
      <c r="O358" s="67"/>
      <c r="P358" s="67"/>
      <c r="Q358" s="67"/>
      <c r="R358" s="126"/>
      <c r="S358" s="67"/>
      <c r="T358" s="67"/>
      <c r="U358" s="67"/>
      <c r="V358" s="67"/>
      <c r="W358" s="157"/>
      <c r="X358" s="157"/>
      <c r="Y358" s="157"/>
      <c r="Z358" s="157"/>
      <c r="AA358" s="156"/>
    </row>
    <row r="359" spans="4:27" s="86" customFormat="1" x14ac:dyDescent="0.25">
      <c r="D359" s="66"/>
      <c r="E359" s="67"/>
      <c r="F359" s="67"/>
      <c r="G359" s="67"/>
      <c r="H359" s="67"/>
      <c r="I359" s="67"/>
      <c r="J359" s="67"/>
      <c r="K359" s="67"/>
      <c r="L359" s="67"/>
      <c r="M359" s="126"/>
      <c r="N359" s="67"/>
      <c r="O359" s="67"/>
      <c r="P359" s="67"/>
      <c r="Q359" s="67"/>
      <c r="R359" s="126"/>
      <c r="S359" s="67"/>
      <c r="T359" s="67"/>
      <c r="U359" s="67"/>
      <c r="V359" s="67"/>
      <c r="W359" s="157"/>
      <c r="X359" s="157"/>
      <c r="Y359" s="157"/>
      <c r="Z359" s="157"/>
      <c r="AA359" s="156"/>
    </row>
    <row r="360" spans="4:27" s="86" customFormat="1" x14ac:dyDescent="0.25">
      <c r="D360" s="66"/>
      <c r="E360" s="67"/>
      <c r="F360" s="67"/>
      <c r="G360" s="67"/>
      <c r="H360" s="67"/>
      <c r="I360" s="67"/>
      <c r="J360" s="67"/>
      <c r="K360" s="67"/>
      <c r="L360" s="67"/>
      <c r="M360" s="126"/>
      <c r="N360" s="67"/>
      <c r="O360" s="67"/>
      <c r="P360" s="67"/>
      <c r="Q360" s="67"/>
      <c r="R360" s="126"/>
      <c r="S360" s="67"/>
      <c r="T360" s="67"/>
      <c r="U360" s="67"/>
      <c r="V360" s="67"/>
      <c r="W360" s="157"/>
      <c r="X360" s="157"/>
      <c r="Y360" s="157"/>
      <c r="Z360" s="157"/>
      <c r="AA360" s="156"/>
    </row>
    <row r="361" spans="4:27" s="86" customFormat="1" x14ac:dyDescent="0.25">
      <c r="D361" s="66"/>
      <c r="E361" s="67"/>
      <c r="F361" s="67"/>
      <c r="G361" s="67"/>
      <c r="H361" s="67"/>
      <c r="I361" s="67"/>
      <c r="J361" s="67"/>
      <c r="K361" s="67"/>
      <c r="L361" s="67"/>
      <c r="M361" s="126"/>
      <c r="N361" s="67"/>
      <c r="O361" s="67"/>
      <c r="P361" s="67"/>
      <c r="Q361" s="67"/>
      <c r="R361" s="126"/>
      <c r="S361" s="67"/>
      <c r="T361" s="67"/>
      <c r="U361" s="67"/>
      <c r="V361" s="67"/>
      <c r="W361" s="157"/>
      <c r="X361" s="157"/>
      <c r="Y361" s="157"/>
      <c r="Z361" s="157"/>
      <c r="AA361" s="156"/>
    </row>
    <row r="362" spans="4:27" s="86" customFormat="1" x14ac:dyDescent="0.25">
      <c r="D362" s="66"/>
      <c r="E362" s="67"/>
      <c r="F362" s="67"/>
      <c r="G362" s="67"/>
      <c r="H362" s="67"/>
      <c r="I362" s="67"/>
      <c r="J362" s="67"/>
      <c r="K362" s="67"/>
      <c r="L362" s="67"/>
      <c r="M362" s="126"/>
      <c r="N362" s="67"/>
      <c r="O362" s="67"/>
      <c r="P362" s="67"/>
      <c r="Q362" s="67"/>
      <c r="R362" s="126"/>
      <c r="S362" s="67"/>
      <c r="T362" s="67"/>
      <c r="U362" s="67"/>
      <c r="V362" s="67"/>
      <c r="W362" s="157"/>
      <c r="X362" s="157"/>
      <c r="Y362" s="157"/>
      <c r="Z362" s="157"/>
      <c r="AA362" s="156"/>
    </row>
    <row r="363" spans="4:27" s="86" customFormat="1" x14ac:dyDescent="0.25">
      <c r="D363" s="66"/>
      <c r="E363" s="67"/>
      <c r="F363" s="67"/>
      <c r="G363" s="67"/>
      <c r="H363" s="67"/>
      <c r="I363" s="67"/>
      <c r="J363" s="67"/>
      <c r="K363" s="67"/>
      <c r="L363" s="67"/>
      <c r="M363" s="126"/>
      <c r="N363" s="67"/>
      <c r="O363" s="67"/>
      <c r="P363" s="67"/>
      <c r="Q363" s="67"/>
      <c r="R363" s="126"/>
      <c r="S363" s="67"/>
      <c r="T363" s="67"/>
      <c r="U363" s="67"/>
      <c r="V363" s="67"/>
      <c r="W363" s="157"/>
      <c r="X363" s="157"/>
      <c r="Y363" s="157"/>
      <c r="Z363" s="157"/>
      <c r="AA363" s="156"/>
    </row>
    <row r="364" spans="4:27" s="86" customFormat="1" x14ac:dyDescent="0.25">
      <c r="D364" s="66"/>
      <c r="E364" s="67"/>
      <c r="F364" s="67"/>
      <c r="G364" s="67"/>
      <c r="H364" s="67"/>
      <c r="I364" s="67"/>
      <c r="J364" s="67"/>
      <c r="K364" s="67"/>
      <c r="L364" s="67"/>
      <c r="M364" s="126"/>
      <c r="N364" s="67"/>
      <c r="O364" s="67"/>
      <c r="P364" s="67"/>
      <c r="Q364" s="67"/>
      <c r="R364" s="126"/>
      <c r="S364" s="67"/>
      <c r="T364" s="67"/>
      <c r="U364" s="67"/>
      <c r="V364" s="67"/>
      <c r="W364" s="157"/>
      <c r="X364" s="157"/>
      <c r="Y364" s="157"/>
      <c r="Z364" s="157"/>
      <c r="AA364" s="156"/>
    </row>
    <row r="365" spans="4:27" s="86" customFormat="1" x14ac:dyDescent="0.25">
      <c r="D365" s="66"/>
      <c r="E365" s="67"/>
      <c r="F365" s="67"/>
      <c r="G365" s="67"/>
      <c r="H365" s="67"/>
      <c r="I365" s="67"/>
      <c r="J365" s="67"/>
      <c r="K365" s="67"/>
      <c r="L365" s="67"/>
      <c r="M365" s="126"/>
      <c r="N365" s="67"/>
      <c r="O365" s="67"/>
      <c r="P365" s="67"/>
      <c r="Q365" s="67"/>
      <c r="R365" s="126"/>
      <c r="S365" s="67"/>
      <c r="T365" s="67"/>
      <c r="U365" s="67"/>
      <c r="V365" s="67"/>
      <c r="W365" s="157"/>
      <c r="X365" s="157"/>
      <c r="Y365" s="157"/>
      <c r="Z365" s="157"/>
      <c r="AA365" s="156"/>
    </row>
    <row r="366" spans="4:27" s="86" customFormat="1" x14ac:dyDescent="0.25">
      <c r="D366" s="66"/>
      <c r="E366" s="67"/>
      <c r="F366" s="67"/>
      <c r="G366" s="67"/>
      <c r="H366" s="67"/>
      <c r="I366" s="67"/>
      <c r="J366" s="67"/>
      <c r="K366" s="67"/>
      <c r="L366" s="67"/>
      <c r="M366" s="126"/>
      <c r="N366" s="67"/>
      <c r="O366" s="67"/>
      <c r="P366" s="67"/>
      <c r="Q366" s="67"/>
      <c r="R366" s="126"/>
      <c r="S366" s="67"/>
      <c r="T366" s="67"/>
      <c r="U366" s="67"/>
      <c r="V366" s="67"/>
      <c r="W366" s="157"/>
      <c r="X366" s="157"/>
      <c r="Y366" s="157"/>
      <c r="Z366" s="157"/>
      <c r="AA366" s="156"/>
    </row>
    <row r="367" spans="4:27" s="86" customFormat="1" x14ac:dyDescent="0.25">
      <c r="D367" s="66"/>
      <c r="E367" s="67"/>
      <c r="F367" s="67"/>
      <c r="G367" s="67"/>
      <c r="H367" s="67"/>
      <c r="I367" s="67"/>
      <c r="J367" s="67"/>
      <c r="K367" s="67"/>
      <c r="L367" s="67"/>
      <c r="M367" s="126"/>
      <c r="N367" s="67"/>
      <c r="O367" s="67"/>
      <c r="P367" s="67"/>
      <c r="Q367" s="67"/>
      <c r="R367" s="126"/>
      <c r="S367" s="67"/>
      <c r="T367" s="67"/>
      <c r="U367" s="67"/>
      <c r="V367" s="67"/>
      <c r="W367" s="157"/>
      <c r="X367" s="157"/>
      <c r="Y367" s="157"/>
      <c r="Z367" s="157"/>
      <c r="AA367" s="156"/>
    </row>
    <row r="368" spans="4:27" s="86" customFormat="1" x14ac:dyDescent="0.25">
      <c r="D368" s="66"/>
      <c r="E368" s="67"/>
      <c r="F368" s="67"/>
      <c r="G368" s="67"/>
      <c r="H368" s="67"/>
      <c r="I368" s="67"/>
      <c r="J368" s="67"/>
      <c r="K368" s="67"/>
      <c r="L368" s="67"/>
      <c r="M368" s="126"/>
      <c r="N368" s="67"/>
      <c r="O368" s="67"/>
      <c r="P368" s="67"/>
      <c r="Q368" s="67"/>
      <c r="R368" s="126"/>
      <c r="S368" s="67"/>
      <c r="T368" s="67"/>
      <c r="U368" s="67"/>
      <c r="V368" s="67"/>
      <c r="W368" s="157"/>
      <c r="X368" s="157"/>
      <c r="Y368" s="157"/>
      <c r="Z368" s="157"/>
      <c r="AA368" s="156"/>
    </row>
    <row r="369" spans="4:27" s="86" customFormat="1" x14ac:dyDescent="0.25">
      <c r="D369" s="66"/>
      <c r="E369" s="67"/>
      <c r="F369" s="67"/>
      <c r="G369" s="67"/>
      <c r="H369" s="67"/>
      <c r="I369" s="67"/>
      <c r="J369" s="67"/>
      <c r="K369" s="67"/>
      <c r="L369" s="67"/>
      <c r="M369" s="126"/>
      <c r="N369" s="67"/>
      <c r="O369" s="67"/>
      <c r="P369" s="67"/>
      <c r="Q369" s="67"/>
      <c r="R369" s="126"/>
      <c r="S369" s="67"/>
      <c r="T369" s="67"/>
      <c r="U369" s="67"/>
      <c r="V369" s="67"/>
      <c r="W369" s="157"/>
      <c r="X369" s="157"/>
      <c r="Y369" s="157"/>
      <c r="Z369" s="157"/>
      <c r="AA369" s="156"/>
    </row>
    <row r="370" spans="4:27" s="86" customFormat="1" x14ac:dyDescent="0.25">
      <c r="D370" s="66"/>
      <c r="E370" s="67"/>
      <c r="F370" s="67"/>
      <c r="G370" s="67"/>
      <c r="H370" s="67"/>
      <c r="I370" s="67"/>
      <c r="J370" s="67"/>
      <c r="K370" s="67"/>
      <c r="L370" s="67"/>
      <c r="M370" s="126"/>
      <c r="N370" s="67"/>
      <c r="O370" s="67"/>
      <c r="P370" s="67"/>
      <c r="Q370" s="67"/>
      <c r="R370" s="126"/>
      <c r="S370" s="67"/>
      <c r="T370" s="67"/>
      <c r="U370" s="67"/>
      <c r="V370" s="67"/>
      <c r="W370" s="157"/>
      <c r="X370" s="157"/>
      <c r="Y370" s="157"/>
      <c r="Z370" s="157"/>
      <c r="AA370" s="156"/>
    </row>
    <row r="371" spans="4:27" s="86" customFormat="1" x14ac:dyDescent="0.25">
      <c r="D371" s="66"/>
      <c r="E371" s="67"/>
      <c r="F371" s="67"/>
      <c r="G371" s="67"/>
      <c r="H371" s="67"/>
      <c r="I371" s="67"/>
      <c r="J371" s="67"/>
      <c r="K371" s="67"/>
      <c r="L371" s="67"/>
      <c r="M371" s="126"/>
      <c r="N371" s="67"/>
      <c r="O371" s="67"/>
      <c r="P371" s="67"/>
      <c r="Q371" s="67"/>
      <c r="R371" s="126"/>
      <c r="S371" s="67"/>
      <c r="T371" s="67"/>
      <c r="U371" s="67"/>
      <c r="V371" s="67"/>
      <c r="W371" s="157"/>
      <c r="X371" s="157"/>
      <c r="Y371" s="157"/>
      <c r="Z371" s="157"/>
      <c r="AA371" s="156"/>
    </row>
    <row r="372" spans="4:27" s="86" customFormat="1" x14ac:dyDescent="0.25">
      <c r="D372" s="66"/>
      <c r="E372" s="67"/>
      <c r="F372" s="67"/>
      <c r="G372" s="67"/>
      <c r="H372" s="67"/>
      <c r="I372" s="67"/>
      <c r="J372" s="67"/>
      <c r="K372" s="67"/>
      <c r="L372" s="67"/>
      <c r="M372" s="126"/>
      <c r="N372" s="67"/>
      <c r="O372" s="67"/>
      <c r="P372" s="67"/>
      <c r="Q372" s="67"/>
      <c r="R372" s="126"/>
      <c r="S372" s="67"/>
      <c r="T372" s="67"/>
      <c r="U372" s="67"/>
      <c r="V372" s="67"/>
      <c r="W372" s="157"/>
      <c r="X372" s="157"/>
      <c r="Y372" s="157"/>
      <c r="Z372" s="157"/>
      <c r="AA372" s="156"/>
    </row>
    <row r="373" spans="4:27" s="86" customFormat="1" x14ac:dyDescent="0.25">
      <c r="D373" s="66"/>
      <c r="E373" s="67"/>
      <c r="F373" s="67"/>
      <c r="G373" s="67"/>
      <c r="H373" s="67"/>
      <c r="I373" s="67"/>
      <c r="J373" s="67"/>
      <c r="K373" s="67"/>
      <c r="L373" s="67"/>
      <c r="M373" s="126"/>
      <c r="N373" s="67"/>
      <c r="O373" s="67"/>
      <c r="P373" s="67"/>
      <c r="Q373" s="67"/>
      <c r="R373" s="126"/>
      <c r="S373" s="67"/>
      <c r="T373" s="67"/>
      <c r="U373" s="67"/>
      <c r="V373" s="67"/>
      <c r="W373" s="157"/>
      <c r="X373" s="157"/>
      <c r="Y373" s="157"/>
      <c r="Z373" s="157"/>
      <c r="AA373" s="156"/>
    </row>
    <row r="374" spans="4:27" s="86" customFormat="1" x14ac:dyDescent="0.25">
      <c r="D374" s="66"/>
      <c r="E374" s="67"/>
      <c r="F374" s="67"/>
      <c r="G374" s="67"/>
      <c r="H374" s="67"/>
      <c r="I374" s="67"/>
      <c r="J374" s="67"/>
      <c r="K374" s="67"/>
      <c r="L374" s="67"/>
      <c r="M374" s="126"/>
      <c r="N374" s="67"/>
      <c r="O374" s="67"/>
      <c r="P374" s="67"/>
      <c r="Q374" s="67"/>
      <c r="R374" s="126"/>
      <c r="S374" s="67"/>
      <c r="T374" s="67"/>
      <c r="U374" s="67"/>
      <c r="V374" s="67"/>
      <c r="W374" s="157"/>
      <c r="X374" s="157"/>
      <c r="Y374" s="157"/>
      <c r="Z374" s="157"/>
      <c r="AA374" s="156"/>
    </row>
    <row r="375" spans="4:27" s="86" customFormat="1" x14ac:dyDescent="0.25">
      <c r="D375" s="66"/>
      <c r="E375" s="67"/>
      <c r="F375" s="67"/>
      <c r="G375" s="67"/>
      <c r="H375" s="67"/>
      <c r="I375" s="67"/>
      <c r="J375" s="67"/>
      <c r="K375" s="67"/>
      <c r="L375" s="67"/>
      <c r="M375" s="126"/>
      <c r="N375" s="67"/>
      <c r="O375" s="67"/>
      <c r="P375" s="67"/>
      <c r="Q375" s="67"/>
      <c r="R375" s="126"/>
      <c r="S375" s="67"/>
      <c r="T375" s="67"/>
      <c r="U375" s="67"/>
      <c r="V375" s="67"/>
      <c r="W375" s="157"/>
      <c r="X375" s="157"/>
      <c r="Y375" s="157"/>
      <c r="Z375" s="157"/>
      <c r="AA375" s="156"/>
    </row>
    <row r="376" spans="4:27" s="86" customFormat="1" x14ac:dyDescent="0.25">
      <c r="D376" s="66"/>
      <c r="E376" s="67"/>
      <c r="F376" s="67"/>
      <c r="G376" s="67"/>
      <c r="H376" s="67"/>
      <c r="I376" s="67"/>
      <c r="J376" s="67"/>
      <c r="K376" s="67"/>
      <c r="L376" s="67"/>
      <c r="M376" s="126"/>
      <c r="N376" s="67"/>
      <c r="O376" s="67"/>
      <c r="P376" s="67"/>
      <c r="Q376" s="67"/>
      <c r="R376" s="126"/>
      <c r="S376" s="67"/>
      <c r="T376" s="67"/>
      <c r="U376" s="67"/>
      <c r="V376" s="67"/>
      <c r="W376" s="157"/>
      <c r="X376" s="157"/>
      <c r="Y376" s="157"/>
      <c r="Z376" s="157"/>
      <c r="AA376" s="156"/>
    </row>
    <row r="377" spans="4:27" s="86" customFormat="1" x14ac:dyDescent="0.25">
      <c r="D377" s="66"/>
      <c r="E377" s="67"/>
      <c r="F377" s="67"/>
      <c r="G377" s="67"/>
      <c r="H377" s="67"/>
      <c r="I377" s="67"/>
      <c r="J377" s="67"/>
      <c r="K377" s="67"/>
      <c r="L377" s="67"/>
      <c r="M377" s="126"/>
      <c r="N377" s="67"/>
      <c r="O377" s="67"/>
      <c r="P377" s="67"/>
      <c r="Q377" s="67"/>
      <c r="R377" s="126"/>
      <c r="S377" s="67"/>
      <c r="T377" s="67"/>
      <c r="U377" s="67"/>
      <c r="V377" s="67"/>
      <c r="W377" s="157"/>
      <c r="X377" s="157"/>
      <c r="Y377" s="157"/>
      <c r="Z377" s="157"/>
      <c r="AA377" s="156"/>
    </row>
    <row r="378" spans="4:27" s="86" customFormat="1" x14ac:dyDescent="0.25">
      <c r="D378" s="66"/>
      <c r="E378" s="67"/>
      <c r="F378" s="67"/>
      <c r="G378" s="67"/>
      <c r="H378" s="67"/>
      <c r="I378" s="67"/>
      <c r="J378" s="67"/>
      <c r="K378" s="67"/>
      <c r="L378" s="67"/>
      <c r="M378" s="126"/>
      <c r="N378" s="67"/>
      <c r="O378" s="67"/>
      <c r="P378" s="67"/>
      <c r="Q378" s="67"/>
      <c r="R378" s="126"/>
      <c r="S378" s="67"/>
      <c r="T378" s="67"/>
      <c r="U378" s="67"/>
      <c r="V378" s="67"/>
      <c r="W378" s="157"/>
      <c r="X378" s="157"/>
      <c r="Y378" s="157"/>
      <c r="Z378" s="157"/>
      <c r="AA378" s="156"/>
    </row>
    <row r="379" spans="4:27" s="86" customFormat="1" x14ac:dyDescent="0.25">
      <c r="D379" s="66"/>
      <c r="E379" s="67"/>
      <c r="F379" s="67"/>
      <c r="G379" s="67"/>
      <c r="H379" s="67"/>
      <c r="I379" s="67"/>
      <c r="J379" s="67"/>
      <c r="K379" s="67"/>
      <c r="L379" s="67"/>
      <c r="M379" s="126"/>
      <c r="N379" s="67"/>
      <c r="O379" s="67"/>
      <c r="P379" s="67"/>
      <c r="Q379" s="67"/>
      <c r="R379" s="126"/>
      <c r="S379" s="67"/>
      <c r="T379" s="67"/>
      <c r="U379" s="67"/>
      <c r="V379" s="67"/>
      <c r="W379" s="157"/>
      <c r="X379" s="157"/>
      <c r="Y379" s="157"/>
      <c r="Z379" s="157"/>
      <c r="AA379" s="156"/>
    </row>
    <row r="380" spans="4:27" s="86" customFormat="1" x14ac:dyDescent="0.25">
      <c r="D380" s="66"/>
      <c r="E380" s="67"/>
      <c r="F380" s="67"/>
      <c r="G380" s="67"/>
      <c r="H380" s="67"/>
      <c r="I380" s="67"/>
      <c r="J380" s="67"/>
      <c r="K380" s="67"/>
      <c r="L380" s="67"/>
      <c r="M380" s="126"/>
      <c r="N380" s="67"/>
      <c r="O380" s="67"/>
      <c r="P380" s="67"/>
      <c r="Q380" s="67"/>
      <c r="R380" s="126"/>
      <c r="S380" s="67"/>
      <c r="T380" s="67"/>
      <c r="U380" s="67"/>
      <c r="V380" s="67"/>
      <c r="W380" s="157"/>
      <c r="X380" s="157"/>
      <c r="Y380" s="157"/>
      <c r="Z380" s="157"/>
      <c r="AA380" s="156"/>
    </row>
    <row r="381" spans="4:27" s="86" customFormat="1" x14ac:dyDescent="0.25">
      <c r="D381" s="66"/>
      <c r="E381" s="67"/>
      <c r="F381" s="67"/>
      <c r="G381" s="67"/>
      <c r="H381" s="67"/>
      <c r="I381" s="67"/>
      <c r="J381" s="67"/>
      <c r="K381" s="67"/>
      <c r="L381" s="67"/>
      <c r="M381" s="126"/>
      <c r="N381" s="67"/>
      <c r="O381" s="67"/>
      <c r="P381" s="67"/>
      <c r="Q381" s="67"/>
      <c r="R381" s="126"/>
      <c r="S381" s="67"/>
      <c r="T381" s="67"/>
      <c r="U381" s="67"/>
      <c r="V381" s="67"/>
      <c r="W381" s="157"/>
      <c r="X381" s="157"/>
      <c r="Y381" s="157"/>
      <c r="Z381" s="157"/>
      <c r="AA381" s="156"/>
    </row>
    <row r="382" spans="4:27" s="86" customFormat="1" x14ac:dyDescent="0.25">
      <c r="D382" s="66"/>
      <c r="E382" s="67"/>
      <c r="F382" s="67"/>
      <c r="G382" s="67"/>
      <c r="H382" s="67"/>
      <c r="I382" s="67"/>
      <c r="J382" s="67"/>
      <c r="K382" s="67"/>
      <c r="L382" s="67"/>
      <c r="M382" s="126"/>
      <c r="N382" s="67"/>
      <c r="O382" s="67"/>
      <c r="P382" s="67"/>
      <c r="Q382" s="67"/>
      <c r="R382" s="126"/>
      <c r="S382" s="67"/>
      <c r="T382" s="67"/>
      <c r="U382" s="67"/>
      <c r="V382" s="67"/>
      <c r="W382" s="157"/>
      <c r="X382" s="157"/>
      <c r="Y382" s="157"/>
      <c r="Z382" s="157"/>
      <c r="AA382" s="156"/>
    </row>
    <row r="383" spans="4:27" s="86" customFormat="1" x14ac:dyDescent="0.25">
      <c r="D383" s="66"/>
      <c r="E383" s="67"/>
      <c r="F383" s="67"/>
      <c r="G383" s="67"/>
      <c r="H383" s="67"/>
      <c r="I383" s="67"/>
      <c r="J383" s="67"/>
      <c r="K383" s="67"/>
      <c r="L383" s="67"/>
      <c r="M383" s="126"/>
      <c r="N383" s="67"/>
      <c r="O383" s="67"/>
      <c r="P383" s="67"/>
      <c r="Q383" s="67"/>
      <c r="R383" s="126"/>
      <c r="S383" s="67"/>
      <c r="T383" s="67"/>
      <c r="U383" s="67"/>
      <c r="V383" s="67"/>
      <c r="W383" s="157"/>
      <c r="X383" s="157"/>
      <c r="Y383" s="157"/>
      <c r="Z383" s="157"/>
      <c r="AA383" s="156"/>
    </row>
    <row r="384" spans="4:27" s="86" customFormat="1" x14ac:dyDescent="0.25">
      <c r="D384" s="66"/>
      <c r="E384" s="67"/>
      <c r="F384" s="67"/>
      <c r="G384" s="67"/>
      <c r="H384" s="67"/>
      <c r="I384" s="67"/>
      <c r="J384" s="67"/>
      <c r="K384" s="67"/>
      <c r="L384" s="67"/>
      <c r="M384" s="126"/>
      <c r="N384" s="67"/>
      <c r="O384" s="67"/>
      <c r="P384" s="67"/>
      <c r="Q384" s="67"/>
      <c r="R384" s="126"/>
      <c r="S384" s="67"/>
      <c r="T384" s="67"/>
      <c r="U384" s="67"/>
      <c r="V384" s="67"/>
      <c r="W384" s="157"/>
      <c r="X384" s="157"/>
      <c r="Y384" s="157"/>
      <c r="Z384" s="157"/>
      <c r="AA384" s="156"/>
    </row>
    <row r="385" spans="4:27" s="86" customFormat="1" x14ac:dyDescent="0.25">
      <c r="D385" s="66"/>
      <c r="E385" s="67"/>
      <c r="F385" s="67"/>
      <c r="G385" s="67"/>
      <c r="H385" s="67"/>
      <c r="I385" s="67"/>
      <c r="J385" s="67"/>
      <c r="K385" s="67"/>
      <c r="L385" s="67"/>
      <c r="M385" s="126"/>
      <c r="N385" s="67"/>
      <c r="O385" s="67"/>
      <c r="P385" s="67"/>
      <c r="Q385" s="67"/>
      <c r="R385" s="126"/>
      <c r="S385" s="67"/>
      <c r="T385" s="67"/>
      <c r="U385" s="67"/>
      <c r="V385" s="67"/>
      <c r="W385" s="157"/>
      <c r="X385" s="157"/>
      <c r="Y385" s="157"/>
      <c r="Z385" s="157"/>
      <c r="AA385" s="156"/>
    </row>
    <row r="386" spans="4:27" s="86" customFormat="1" x14ac:dyDescent="0.25">
      <c r="D386" s="66"/>
      <c r="E386" s="67"/>
      <c r="F386" s="67"/>
      <c r="G386" s="67"/>
      <c r="H386" s="67"/>
      <c r="I386" s="67"/>
      <c r="J386" s="67"/>
      <c r="K386" s="67"/>
      <c r="L386" s="67"/>
      <c r="M386" s="126"/>
      <c r="N386" s="67"/>
      <c r="O386" s="67"/>
      <c r="P386" s="67"/>
      <c r="Q386" s="67"/>
      <c r="R386" s="126"/>
      <c r="S386" s="67"/>
      <c r="T386" s="67"/>
      <c r="U386" s="67"/>
      <c r="V386" s="67"/>
      <c r="W386" s="157"/>
      <c r="X386" s="157"/>
      <c r="Y386" s="157"/>
      <c r="Z386" s="157"/>
      <c r="AA386" s="156"/>
    </row>
    <row r="387" spans="4:27" s="86" customFormat="1" x14ac:dyDescent="0.25">
      <c r="D387" s="66"/>
      <c r="E387" s="67"/>
      <c r="F387" s="67"/>
      <c r="G387" s="67"/>
      <c r="H387" s="67"/>
      <c r="I387" s="67"/>
      <c r="J387" s="67"/>
      <c r="K387" s="67"/>
      <c r="L387" s="67"/>
      <c r="M387" s="126"/>
      <c r="N387" s="67"/>
      <c r="O387" s="67"/>
      <c r="P387" s="67"/>
      <c r="Q387" s="67"/>
      <c r="R387" s="126"/>
      <c r="S387" s="67"/>
      <c r="T387" s="67"/>
      <c r="U387" s="67"/>
      <c r="V387" s="67"/>
      <c r="W387" s="157"/>
      <c r="X387" s="157"/>
      <c r="Y387" s="157"/>
      <c r="Z387" s="157"/>
      <c r="AA387" s="156"/>
    </row>
    <row r="388" spans="4:27" s="86" customFormat="1" x14ac:dyDescent="0.25">
      <c r="D388" s="66"/>
      <c r="E388" s="67"/>
      <c r="F388" s="67"/>
      <c r="G388" s="67"/>
      <c r="H388" s="67"/>
      <c r="I388" s="67"/>
      <c r="J388" s="67"/>
      <c r="K388" s="67"/>
      <c r="L388" s="67"/>
      <c r="M388" s="126"/>
      <c r="N388" s="67"/>
      <c r="O388" s="67"/>
      <c r="P388" s="67"/>
      <c r="Q388" s="67"/>
      <c r="R388" s="126"/>
      <c r="S388" s="67"/>
      <c r="T388" s="67"/>
      <c r="U388" s="67"/>
      <c r="V388" s="67"/>
      <c r="W388" s="157"/>
      <c r="X388" s="157"/>
      <c r="Y388" s="157"/>
      <c r="Z388" s="157"/>
      <c r="AA388" s="156"/>
    </row>
    <row r="389" spans="4:27" s="86" customFormat="1" x14ac:dyDescent="0.25">
      <c r="D389" s="66"/>
      <c r="E389" s="67"/>
      <c r="F389" s="67"/>
      <c r="G389" s="67"/>
      <c r="H389" s="67"/>
      <c r="I389" s="67"/>
      <c r="J389" s="67"/>
      <c r="K389" s="67"/>
      <c r="L389" s="67"/>
      <c r="M389" s="126"/>
      <c r="N389" s="67"/>
      <c r="O389" s="67"/>
      <c r="P389" s="67"/>
      <c r="Q389" s="67"/>
      <c r="R389" s="126"/>
      <c r="S389" s="67"/>
      <c r="T389" s="67"/>
      <c r="U389" s="67"/>
      <c r="V389" s="67"/>
      <c r="W389" s="157"/>
      <c r="X389" s="157"/>
      <c r="Y389" s="157"/>
      <c r="Z389" s="157"/>
      <c r="AA389" s="156"/>
    </row>
    <row r="390" spans="4:27" s="86" customFormat="1" x14ac:dyDescent="0.25">
      <c r="D390" s="66"/>
      <c r="E390" s="67"/>
      <c r="F390" s="67"/>
      <c r="G390" s="67"/>
      <c r="H390" s="67"/>
      <c r="I390" s="67"/>
      <c r="J390" s="67"/>
      <c r="K390" s="67"/>
      <c r="L390" s="67"/>
      <c r="M390" s="126"/>
      <c r="N390" s="67"/>
      <c r="O390" s="67"/>
      <c r="P390" s="67"/>
      <c r="Q390" s="67"/>
      <c r="R390" s="126"/>
      <c r="S390" s="67"/>
      <c r="T390" s="67"/>
      <c r="U390" s="67"/>
      <c r="V390" s="67"/>
      <c r="W390" s="157"/>
      <c r="X390" s="157"/>
      <c r="Y390" s="157"/>
      <c r="Z390" s="157"/>
      <c r="AA390" s="156"/>
    </row>
    <row r="391" spans="4:27" s="86" customFormat="1" x14ac:dyDescent="0.25">
      <c r="D391" s="66"/>
      <c r="E391" s="67"/>
      <c r="F391" s="67"/>
      <c r="G391" s="67"/>
      <c r="H391" s="67"/>
      <c r="I391" s="67"/>
      <c r="J391" s="67"/>
      <c r="K391" s="67"/>
      <c r="L391" s="67"/>
      <c r="M391" s="126"/>
      <c r="N391" s="67"/>
      <c r="O391" s="67"/>
      <c r="P391" s="67"/>
      <c r="Q391" s="67"/>
      <c r="R391" s="126"/>
      <c r="S391" s="67"/>
      <c r="T391" s="67"/>
      <c r="U391" s="67"/>
      <c r="V391" s="67"/>
      <c r="W391" s="157"/>
      <c r="X391" s="157"/>
      <c r="Y391" s="157"/>
      <c r="Z391" s="157"/>
      <c r="AA391" s="156"/>
    </row>
    <row r="392" spans="4:27" s="86" customFormat="1" x14ac:dyDescent="0.25">
      <c r="D392" s="66"/>
      <c r="E392" s="67"/>
      <c r="F392" s="67"/>
      <c r="G392" s="67"/>
      <c r="H392" s="67"/>
      <c r="I392" s="67"/>
      <c r="J392" s="67"/>
      <c r="K392" s="67"/>
      <c r="L392" s="67"/>
      <c r="M392" s="126"/>
      <c r="N392" s="67"/>
      <c r="O392" s="67"/>
      <c r="P392" s="67"/>
      <c r="Q392" s="67"/>
      <c r="R392" s="126"/>
      <c r="S392" s="67"/>
      <c r="T392" s="67"/>
      <c r="U392" s="67"/>
      <c r="V392" s="67"/>
      <c r="W392" s="157"/>
      <c r="X392" s="157"/>
      <c r="Y392" s="157"/>
      <c r="Z392" s="157"/>
      <c r="AA392" s="156"/>
    </row>
    <row r="393" spans="4:27" s="86" customFormat="1" x14ac:dyDescent="0.25">
      <c r="D393" s="66"/>
      <c r="E393" s="67"/>
      <c r="F393" s="67"/>
      <c r="G393" s="67"/>
      <c r="H393" s="67"/>
      <c r="I393" s="67"/>
      <c r="J393" s="67"/>
      <c r="K393" s="67"/>
      <c r="L393" s="67"/>
      <c r="M393" s="126"/>
      <c r="N393" s="67"/>
      <c r="O393" s="67"/>
      <c r="P393" s="67"/>
      <c r="Q393" s="67"/>
      <c r="R393" s="126"/>
      <c r="S393" s="67"/>
      <c r="T393" s="67"/>
      <c r="U393" s="67"/>
      <c r="V393" s="67"/>
      <c r="W393" s="157"/>
      <c r="X393" s="157"/>
      <c r="Y393" s="157"/>
      <c r="Z393" s="157"/>
      <c r="AA393" s="156"/>
    </row>
    <row r="394" spans="4:27" s="86" customFormat="1" x14ac:dyDescent="0.25">
      <c r="D394" s="66"/>
      <c r="E394" s="67"/>
      <c r="F394" s="67"/>
      <c r="G394" s="67"/>
      <c r="H394" s="67"/>
      <c r="I394" s="67"/>
      <c r="J394" s="67"/>
      <c r="K394" s="67"/>
      <c r="L394" s="67"/>
      <c r="M394" s="126"/>
      <c r="N394" s="67"/>
      <c r="O394" s="67"/>
      <c r="P394" s="67"/>
      <c r="Q394" s="67"/>
      <c r="R394" s="126"/>
      <c r="S394" s="67"/>
      <c r="T394" s="67"/>
      <c r="U394" s="67"/>
      <c r="V394" s="67"/>
      <c r="W394" s="157"/>
      <c r="X394" s="157"/>
      <c r="Y394" s="157"/>
      <c r="Z394" s="157"/>
      <c r="AA394" s="156"/>
    </row>
    <row r="395" spans="4:27" s="86" customFormat="1" x14ac:dyDescent="0.25">
      <c r="D395" s="66"/>
      <c r="E395" s="67"/>
      <c r="F395" s="67"/>
      <c r="G395" s="67"/>
      <c r="H395" s="67"/>
      <c r="I395" s="67"/>
      <c r="J395" s="67"/>
      <c r="K395" s="67"/>
      <c r="L395" s="67"/>
      <c r="M395" s="126"/>
      <c r="N395" s="67"/>
      <c r="O395" s="67"/>
      <c r="P395" s="67"/>
      <c r="Q395" s="67"/>
      <c r="R395" s="126"/>
      <c r="S395" s="67"/>
      <c r="T395" s="67"/>
      <c r="U395" s="67"/>
      <c r="V395" s="67"/>
      <c r="W395" s="157"/>
      <c r="X395" s="157"/>
      <c r="Y395" s="157"/>
      <c r="Z395" s="157"/>
      <c r="AA395" s="156"/>
    </row>
    <row r="396" spans="4:27" s="86" customFormat="1" x14ac:dyDescent="0.25">
      <c r="D396" s="66"/>
      <c r="E396" s="67"/>
      <c r="F396" s="67"/>
      <c r="G396" s="67"/>
      <c r="H396" s="67"/>
      <c r="I396" s="67"/>
      <c r="J396" s="67"/>
      <c r="K396" s="67"/>
      <c r="L396" s="67"/>
      <c r="M396" s="126"/>
      <c r="N396" s="67"/>
      <c r="O396" s="67"/>
      <c r="P396" s="67"/>
      <c r="Q396" s="67"/>
      <c r="R396" s="126"/>
      <c r="S396" s="67"/>
      <c r="T396" s="67"/>
      <c r="U396" s="67"/>
      <c r="V396" s="67"/>
      <c r="W396" s="157"/>
      <c r="X396" s="157"/>
      <c r="Y396" s="157"/>
      <c r="Z396" s="157"/>
      <c r="AA396" s="156"/>
    </row>
    <row r="397" spans="4:27" s="86" customFormat="1" x14ac:dyDescent="0.25">
      <c r="D397" s="66"/>
      <c r="E397" s="67"/>
      <c r="F397" s="67"/>
      <c r="G397" s="67"/>
      <c r="H397" s="67"/>
      <c r="I397" s="67"/>
      <c r="J397" s="67"/>
      <c r="K397" s="67"/>
      <c r="L397" s="67"/>
      <c r="M397" s="126"/>
      <c r="N397" s="67"/>
      <c r="O397" s="67"/>
      <c r="P397" s="67"/>
      <c r="Q397" s="67"/>
      <c r="R397" s="126"/>
      <c r="S397" s="67"/>
      <c r="T397" s="67"/>
      <c r="U397" s="67"/>
      <c r="V397" s="67"/>
      <c r="W397" s="157"/>
      <c r="X397" s="157"/>
      <c r="Y397" s="157"/>
      <c r="Z397" s="157"/>
      <c r="AA397" s="156"/>
    </row>
    <row r="398" spans="4:27" s="86" customFormat="1" x14ac:dyDescent="0.25">
      <c r="D398" s="66"/>
      <c r="E398" s="67"/>
      <c r="F398" s="67"/>
      <c r="G398" s="67"/>
      <c r="H398" s="67"/>
      <c r="I398" s="67"/>
      <c r="J398" s="67"/>
      <c r="K398" s="67"/>
      <c r="L398" s="67"/>
      <c r="M398" s="126"/>
      <c r="N398" s="67"/>
      <c r="O398" s="67"/>
      <c r="P398" s="67"/>
      <c r="Q398" s="67"/>
      <c r="R398" s="126"/>
      <c r="S398" s="67"/>
      <c r="T398" s="67"/>
      <c r="U398" s="67"/>
      <c r="V398" s="67"/>
      <c r="W398" s="157"/>
      <c r="X398" s="157"/>
      <c r="Y398" s="157"/>
      <c r="Z398" s="157"/>
      <c r="AA398" s="156"/>
    </row>
    <row r="399" spans="4:27" s="86" customFormat="1" x14ac:dyDescent="0.25">
      <c r="D399" s="66"/>
      <c r="E399" s="67"/>
      <c r="F399" s="67"/>
      <c r="G399" s="67"/>
      <c r="H399" s="67"/>
      <c r="I399" s="67"/>
      <c r="J399" s="67"/>
      <c r="K399" s="67"/>
      <c r="L399" s="67"/>
      <c r="M399" s="126"/>
      <c r="N399" s="67"/>
      <c r="O399" s="67"/>
      <c r="P399" s="67"/>
      <c r="Q399" s="67"/>
      <c r="R399" s="126"/>
      <c r="S399" s="67"/>
      <c r="T399" s="67"/>
      <c r="U399" s="67"/>
      <c r="V399" s="67"/>
      <c r="W399" s="157"/>
      <c r="X399" s="157"/>
      <c r="Y399" s="157"/>
      <c r="Z399" s="157"/>
      <c r="AA399" s="156"/>
    </row>
    <row r="400" spans="4:27" s="86" customFormat="1" x14ac:dyDescent="0.25">
      <c r="D400" s="66"/>
      <c r="E400" s="67"/>
      <c r="F400" s="67"/>
      <c r="G400" s="67"/>
      <c r="H400" s="67"/>
      <c r="I400" s="67"/>
      <c r="J400" s="67"/>
      <c r="K400" s="67"/>
      <c r="L400" s="67"/>
      <c r="M400" s="126"/>
      <c r="N400" s="67"/>
      <c r="O400" s="67"/>
      <c r="P400" s="67"/>
      <c r="Q400" s="67"/>
      <c r="R400" s="126"/>
      <c r="S400" s="67"/>
      <c r="T400" s="67"/>
      <c r="U400" s="67"/>
      <c r="V400" s="67"/>
      <c r="W400" s="157"/>
      <c r="X400" s="157"/>
      <c r="Y400" s="157"/>
      <c r="Z400" s="157"/>
      <c r="AA400" s="156"/>
    </row>
    <row r="401" spans="4:27" s="86" customFormat="1" x14ac:dyDescent="0.25">
      <c r="D401" s="66"/>
      <c r="E401" s="67"/>
      <c r="F401" s="67"/>
      <c r="G401" s="67"/>
      <c r="H401" s="67"/>
      <c r="I401" s="67"/>
      <c r="J401" s="67"/>
      <c r="K401" s="67"/>
      <c r="L401" s="67"/>
      <c r="M401" s="126"/>
      <c r="N401" s="67"/>
      <c r="O401" s="67"/>
      <c r="P401" s="67"/>
      <c r="Q401" s="67"/>
      <c r="R401" s="126"/>
      <c r="S401" s="67"/>
      <c r="T401" s="67"/>
      <c r="U401" s="67"/>
      <c r="V401" s="67"/>
      <c r="W401" s="157"/>
      <c r="X401" s="157"/>
      <c r="Y401" s="157"/>
      <c r="Z401" s="157"/>
      <c r="AA401" s="156"/>
    </row>
    <row r="402" spans="4:27" s="86" customFormat="1" x14ac:dyDescent="0.25">
      <c r="D402" s="66"/>
      <c r="E402" s="67"/>
      <c r="F402" s="67"/>
      <c r="G402" s="67"/>
      <c r="H402" s="67"/>
      <c r="I402" s="67"/>
      <c r="J402" s="67"/>
      <c r="K402" s="67"/>
      <c r="L402" s="67"/>
      <c r="M402" s="126"/>
      <c r="N402" s="67"/>
      <c r="O402" s="67"/>
      <c r="P402" s="67"/>
      <c r="Q402" s="67"/>
      <c r="R402" s="126"/>
      <c r="S402" s="67"/>
      <c r="T402" s="67"/>
      <c r="U402" s="67"/>
      <c r="V402" s="67"/>
      <c r="W402" s="157"/>
      <c r="X402" s="157"/>
      <c r="Y402" s="157"/>
      <c r="Z402" s="157"/>
      <c r="AA402" s="156"/>
    </row>
    <row r="403" spans="4:27" s="86" customFormat="1" x14ac:dyDescent="0.25">
      <c r="D403" s="66"/>
      <c r="E403" s="67"/>
      <c r="F403" s="67"/>
      <c r="G403" s="67"/>
      <c r="H403" s="67"/>
      <c r="I403" s="67"/>
      <c r="J403" s="67"/>
      <c r="K403" s="67"/>
      <c r="L403" s="67"/>
      <c r="M403" s="126"/>
      <c r="N403" s="67"/>
      <c r="O403" s="67"/>
      <c r="P403" s="67"/>
      <c r="Q403" s="67"/>
      <c r="R403" s="126"/>
      <c r="S403" s="67"/>
      <c r="T403" s="67"/>
      <c r="U403" s="67"/>
      <c r="V403" s="67"/>
      <c r="W403" s="157"/>
      <c r="X403" s="157"/>
      <c r="Y403" s="157"/>
      <c r="Z403" s="157"/>
      <c r="AA403" s="156"/>
    </row>
    <row r="404" spans="4:27" s="86" customFormat="1" x14ac:dyDescent="0.25">
      <c r="D404" s="66"/>
      <c r="E404" s="67"/>
      <c r="F404" s="67"/>
      <c r="G404" s="67"/>
      <c r="H404" s="67"/>
      <c r="I404" s="67"/>
      <c r="J404" s="67"/>
      <c r="K404" s="67"/>
      <c r="L404" s="67"/>
      <c r="M404" s="126"/>
      <c r="N404" s="67"/>
      <c r="O404" s="67"/>
      <c r="P404" s="67"/>
      <c r="Q404" s="67"/>
      <c r="R404" s="126"/>
      <c r="S404" s="67"/>
      <c r="T404" s="67"/>
      <c r="U404" s="67"/>
      <c r="V404" s="67"/>
      <c r="W404" s="157"/>
      <c r="X404" s="157"/>
      <c r="Y404" s="157"/>
      <c r="Z404" s="157"/>
      <c r="AA404" s="156"/>
    </row>
    <row r="405" spans="4:27" s="86" customFormat="1" x14ac:dyDescent="0.25">
      <c r="D405" s="66"/>
      <c r="E405" s="67"/>
      <c r="F405" s="67"/>
      <c r="G405" s="67"/>
      <c r="H405" s="67"/>
      <c r="I405" s="67"/>
      <c r="J405" s="67"/>
      <c r="K405" s="67"/>
      <c r="L405" s="67"/>
      <c r="M405" s="126"/>
      <c r="N405" s="67"/>
      <c r="O405" s="67"/>
      <c r="P405" s="67"/>
      <c r="Q405" s="67"/>
      <c r="R405" s="126"/>
      <c r="S405" s="67"/>
      <c r="T405" s="67"/>
      <c r="U405" s="67"/>
      <c r="V405" s="67"/>
      <c r="W405" s="157"/>
      <c r="X405" s="157"/>
      <c r="Y405" s="157"/>
      <c r="Z405" s="157"/>
      <c r="AA405" s="156"/>
    </row>
    <row r="406" spans="4:27" s="86" customFormat="1" x14ac:dyDescent="0.25">
      <c r="D406" s="66"/>
      <c r="E406" s="67"/>
      <c r="F406" s="67"/>
      <c r="G406" s="67"/>
      <c r="H406" s="67"/>
      <c r="I406" s="67"/>
      <c r="J406" s="67"/>
      <c r="K406" s="67"/>
      <c r="L406" s="67"/>
      <c r="M406" s="126"/>
      <c r="N406" s="67"/>
      <c r="O406" s="67"/>
      <c r="P406" s="67"/>
      <c r="Q406" s="67"/>
      <c r="R406" s="126"/>
      <c r="S406" s="67"/>
      <c r="T406" s="67"/>
      <c r="U406" s="67"/>
      <c r="V406" s="67"/>
      <c r="W406" s="157"/>
      <c r="X406" s="157"/>
      <c r="Y406" s="157"/>
      <c r="Z406" s="157"/>
      <c r="AA406" s="156"/>
    </row>
    <row r="407" spans="4:27" s="86" customFormat="1" x14ac:dyDescent="0.25">
      <c r="D407" s="66"/>
      <c r="E407" s="67"/>
      <c r="F407" s="67"/>
      <c r="G407" s="67"/>
      <c r="H407" s="67"/>
      <c r="I407" s="67"/>
      <c r="J407" s="67"/>
      <c r="K407" s="67"/>
      <c r="L407" s="67"/>
      <c r="M407" s="126"/>
      <c r="N407" s="67"/>
      <c r="O407" s="67"/>
      <c r="P407" s="67"/>
      <c r="Q407" s="67"/>
      <c r="R407" s="126"/>
      <c r="S407" s="67"/>
      <c r="T407" s="67"/>
      <c r="U407" s="67"/>
      <c r="V407" s="67"/>
      <c r="W407" s="157"/>
      <c r="X407" s="157"/>
      <c r="Y407" s="157"/>
      <c r="Z407" s="157"/>
      <c r="AA407" s="156"/>
    </row>
    <row r="408" spans="4:27" s="86" customFormat="1" x14ac:dyDescent="0.25">
      <c r="D408" s="66"/>
      <c r="E408" s="67"/>
      <c r="F408" s="67"/>
      <c r="G408" s="67"/>
      <c r="H408" s="67"/>
      <c r="I408" s="67"/>
      <c r="J408" s="67"/>
      <c r="K408" s="67"/>
      <c r="L408" s="67"/>
      <c r="M408" s="126"/>
      <c r="N408" s="67"/>
      <c r="O408" s="67"/>
      <c r="P408" s="67"/>
      <c r="Q408" s="67"/>
      <c r="R408" s="126"/>
      <c r="S408" s="67"/>
      <c r="T408" s="67"/>
      <c r="U408" s="67"/>
      <c r="V408" s="67"/>
      <c r="W408" s="157"/>
      <c r="X408" s="157"/>
      <c r="Y408" s="157"/>
      <c r="Z408" s="157"/>
      <c r="AA408" s="156"/>
    </row>
    <row r="409" spans="4:27" s="158" customFormat="1" x14ac:dyDescent="0.25">
      <c r="D409" s="159"/>
      <c r="E409" s="160"/>
      <c r="F409" s="160"/>
      <c r="G409" s="160"/>
      <c r="H409" s="160"/>
      <c r="I409" s="160"/>
      <c r="J409" s="160"/>
      <c r="K409" s="160"/>
      <c r="L409" s="160"/>
      <c r="M409" s="126"/>
      <c r="N409" s="160"/>
      <c r="O409" s="160"/>
      <c r="P409" s="160"/>
      <c r="Q409" s="160"/>
      <c r="R409" s="126"/>
      <c r="S409" s="160"/>
      <c r="T409" s="160"/>
      <c r="U409" s="160"/>
      <c r="V409" s="160"/>
      <c r="W409" s="161"/>
      <c r="X409" s="161"/>
      <c r="Y409" s="161"/>
      <c r="Z409" s="161"/>
      <c r="AA409" s="162"/>
    </row>
    <row r="410" spans="4:27" s="147" customFormat="1" x14ac:dyDescent="0.25">
      <c r="D410" s="149"/>
      <c r="E410" s="150"/>
      <c r="F410" s="150"/>
      <c r="G410" s="150"/>
      <c r="H410" s="150"/>
      <c r="I410" s="150"/>
      <c r="J410" s="150"/>
      <c r="K410" s="150"/>
      <c r="L410" s="150"/>
      <c r="M410" s="151"/>
      <c r="N410" s="150"/>
      <c r="O410" s="150"/>
      <c r="P410" s="150"/>
      <c r="Q410" s="150"/>
      <c r="R410" s="151"/>
      <c r="S410" s="150"/>
      <c r="T410" s="150"/>
      <c r="U410" s="150"/>
      <c r="V410" s="150"/>
      <c r="W410" s="152"/>
      <c r="X410" s="152"/>
      <c r="Y410" s="152"/>
      <c r="Z410" s="152"/>
      <c r="AA410" s="153"/>
    </row>
  </sheetData>
  <mergeCells count="64">
    <mergeCell ref="A15:A18"/>
    <mergeCell ref="A19:A22"/>
    <mergeCell ref="A23:A26"/>
    <mergeCell ref="D8:W8"/>
    <mergeCell ref="A13:D14"/>
    <mergeCell ref="E25:T25"/>
    <mergeCell ref="U25:Z25"/>
    <mergeCell ref="E16:T16"/>
    <mergeCell ref="U16:Z16"/>
    <mergeCell ref="E20:T20"/>
    <mergeCell ref="U20:Z20"/>
    <mergeCell ref="E21:T21"/>
    <mergeCell ref="U21:Z21"/>
    <mergeCell ref="E17:T17"/>
    <mergeCell ref="U17:Z17"/>
    <mergeCell ref="E24:T24"/>
    <mergeCell ref="B19:D22"/>
    <mergeCell ref="B23:D26"/>
    <mergeCell ref="B27:D30"/>
    <mergeCell ref="B31:D34"/>
    <mergeCell ref="B35:D38"/>
    <mergeCell ref="AA13:AA14"/>
    <mergeCell ref="C3:AA3"/>
    <mergeCell ref="D4:AA4"/>
    <mergeCell ref="C5:AA5"/>
    <mergeCell ref="D6:AA6"/>
    <mergeCell ref="Y8:AA8"/>
    <mergeCell ref="A10:AA10"/>
    <mergeCell ref="A2:B9"/>
    <mergeCell ref="C1:AA2"/>
    <mergeCell ref="Y7:AA7"/>
    <mergeCell ref="C7:X7"/>
    <mergeCell ref="U13:Z13"/>
    <mergeCell ref="E13:T13"/>
    <mergeCell ref="AA15:AA18"/>
    <mergeCell ref="AA19:AA22"/>
    <mergeCell ref="A46:AA46"/>
    <mergeCell ref="E36:T36"/>
    <mergeCell ref="U36:Z36"/>
    <mergeCell ref="E37:T37"/>
    <mergeCell ref="U37:Z37"/>
    <mergeCell ref="E29:T29"/>
    <mergeCell ref="U24:Z24"/>
    <mergeCell ref="AA23:AA26"/>
    <mergeCell ref="E39:T41"/>
    <mergeCell ref="U39:Z41"/>
    <mergeCell ref="E33:T33"/>
    <mergeCell ref="U33:Z33"/>
    <mergeCell ref="A39:D41"/>
    <mergeCell ref="B15:D18"/>
    <mergeCell ref="A47:AA47"/>
    <mergeCell ref="A48:AA48"/>
    <mergeCell ref="AA27:AA30"/>
    <mergeCell ref="AA31:AA34"/>
    <mergeCell ref="AA35:AA38"/>
    <mergeCell ref="AA39:AA41"/>
    <mergeCell ref="A27:A30"/>
    <mergeCell ref="A31:A34"/>
    <mergeCell ref="A35:A38"/>
    <mergeCell ref="E28:T28"/>
    <mergeCell ref="E32:T32"/>
    <mergeCell ref="U28:Z28"/>
    <mergeCell ref="U32:Z32"/>
    <mergeCell ref="U29:Z29"/>
  </mergeCells>
  <printOptions horizontalCentered="1"/>
  <pageMargins left="0.51181102362204722" right="0.51181102362204722" top="0.78740157480314965" bottom="0.98425196850393704" header="0.31496062992125984" footer="0.51181102362204722"/>
  <pageSetup paperSize="9" scale="71" fitToHeight="0" orientation="portrait" r:id="rId1"/>
  <headerFooter>
    <oddFooter>&amp;L&amp;"-,Negrito"&amp;9Data: 26/01/2018&amp;C&amp;"-,Negrito"&amp;9ILUMINAÇÃO DECORATIVA / FORRO DE MADEIRA / PINTURA NO PORTAL DA CIDADE&amp;R&amp;"-,Negrito"&amp;9Fls. &amp;P /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9</vt:i4>
      </vt:variant>
    </vt:vector>
  </HeadingPairs>
  <TitlesOfParts>
    <vt:vector size="14" baseType="lpstr">
      <vt:lpstr>ORÇAMENTO</vt:lpstr>
      <vt:lpstr>CRITÉRIOS DE MEDIÇÃO</vt:lpstr>
      <vt:lpstr>MEMÓRIA DE CÁLCULO</vt:lpstr>
      <vt:lpstr>BDI</vt:lpstr>
      <vt:lpstr>CRONOGRAMA</vt:lpstr>
      <vt:lpstr>BDI!Area_de_impressao</vt:lpstr>
      <vt:lpstr>'CRITÉRIOS DE MEDIÇÃO'!Area_de_impressao</vt:lpstr>
      <vt:lpstr>CRONOGRAMA!Area_de_impressao</vt:lpstr>
      <vt:lpstr>'MEMÓRIA DE CÁLCULO'!Area_de_impressao</vt:lpstr>
      <vt:lpstr>ORÇAMENTO!Area_de_impressao</vt:lpstr>
      <vt:lpstr>'CRITÉRIOS DE MEDIÇÃO'!Titulos_de_impressao</vt:lpstr>
      <vt:lpstr>CRONOGRAMA!Titulos_de_impressao</vt:lpstr>
      <vt:lpstr>'MEMÓRIA DE CÁLCULO'!Titulos_de_impressao</vt:lpstr>
      <vt:lpstr>ORÇAMENTO!Titulos_de_impressao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VANDERLEI BARBOZA</dc:creator>
  <cp:lastModifiedBy>Notebook</cp:lastModifiedBy>
  <cp:lastPrinted>2018-02-06T19:43:03Z</cp:lastPrinted>
  <dcterms:created xsi:type="dcterms:W3CDTF">2017-06-16T23:55:33Z</dcterms:created>
  <dcterms:modified xsi:type="dcterms:W3CDTF">2018-03-27T13:34:08Z</dcterms:modified>
</cp:coreProperties>
</file>